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fiducoldexsa.sharepoint.com/sites/DirSICSPCNPDP/Documentos compartidos/General/09.SOC-Contratación/Proceso No. 2/"/>
    </mc:Choice>
  </mc:AlternateContent>
  <xr:revisionPtr revIDLastSave="209" documentId="8_{2E6815BC-91B0-4934-9E63-26FC7C5F1ABD}" xr6:coauthVersionLast="47" xr6:coauthVersionMax="47" xr10:uidLastSave="{6EF29BB5-A613-4C82-8276-F364F45094B5}"/>
  <bookViews>
    <workbookView xWindow="-110" yWindow="-110" windowWidth="19420" windowHeight="10300" activeTab="1" xr2:uid="{C4EE87CC-BF31-407E-AF18-398B5BE20205}"/>
  </bookViews>
  <sheets>
    <sheet name="Certificaciones-Políticas" sheetId="1" r:id="rId1"/>
    <sheet name="Servicio_SOC" sheetId="4" r:id="rId2"/>
    <sheet name="Servicio_Vulnerabilidades" sheetId="6" r:id="rId3"/>
    <sheet name="Servicio_EthicalHacking" sheetId="7" r:id="rId4"/>
    <sheet name="Servicio_Marca" sheetId="5" r:id="rId5"/>
  </sheets>
  <definedNames>
    <definedName name="_xlnm.Print_Area" localSheetId="0">'Certificaciones-Políticas'!$B$6:$D$36</definedName>
    <definedName name="_xlnm.Print_Area" localSheetId="3">Servicio_EthicalHacking!$B$6:$D$15</definedName>
    <definedName name="_xlnm.Print_Area" localSheetId="4">Servicio_Marca!$B$6:$D$19</definedName>
    <definedName name="_xlnm.Print_Area" localSheetId="1">Servicio_SOC!$B$6:$D$71</definedName>
    <definedName name="_xlnm.Print_Area" localSheetId="2">Servicio_Vulnerabilidades!$B$6:$D$20</definedName>
    <definedName name="_xlnm.Print_Titles" localSheetId="0">'Certificaciones-Políticas'!$6:$6</definedName>
    <definedName name="_xlnm.Print_Titles" localSheetId="3">Servicio_EthicalHacking!$6:$6</definedName>
    <definedName name="_xlnm.Print_Titles" localSheetId="4">Servicio_Marca!$6:$6</definedName>
    <definedName name="_xlnm.Print_Titles" localSheetId="1">Servicio_SOC!$6:$6</definedName>
    <definedName name="_xlnm.Print_Titles" localSheetId="2">Servicio_Vulnerabilidades!$6:$6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5" l="1"/>
  <c r="F15" i="5"/>
  <c r="F16" i="5"/>
  <c r="F17" i="5" s="1"/>
  <c r="F18" i="5" s="1"/>
  <c r="F19" i="5" s="1"/>
  <c r="F9" i="7"/>
  <c r="F10" i="7" s="1"/>
  <c r="F11" i="7" s="1"/>
  <c r="F12" i="7" s="1"/>
  <c r="F13" i="7" s="1"/>
  <c r="F14" i="7" s="1"/>
  <c r="F15" i="7" s="1"/>
  <c r="F8" i="5"/>
  <c r="F9" i="5" s="1"/>
  <c r="F10" i="5" s="1"/>
  <c r="F11" i="5" s="1"/>
  <c r="F12" i="5" s="1"/>
  <c r="F13" i="5" s="1"/>
  <c r="F8" i="7"/>
  <c r="F9" i="6"/>
  <c r="F10" i="6"/>
  <c r="F11" i="6"/>
  <c r="F12" i="6"/>
  <c r="F13" i="6" s="1"/>
  <c r="F14" i="6" s="1"/>
  <c r="F15" i="6" s="1"/>
  <c r="F16" i="6" s="1"/>
  <c r="F17" i="6" s="1"/>
  <c r="F18" i="6" s="1"/>
  <c r="F19" i="6" s="1"/>
  <c r="F20" i="6" s="1"/>
  <c r="F8" i="6"/>
  <c r="F9" i="4"/>
  <c r="F10" i="4"/>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8" i="4"/>
  <c r="F8" i="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B16" i="7"/>
  <c r="B21" i="6"/>
  <c r="B20" i="5"/>
  <c r="B72" i="4"/>
  <c r="B37" i="1"/>
</calcChain>
</file>

<file path=xl/sharedStrings.xml><?xml version="1.0" encoding="utf-8"?>
<sst xmlns="http://schemas.openxmlformats.org/spreadsheetml/2006/main" count="156" uniqueCount="134">
  <si>
    <t>Ítem</t>
  </si>
  <si>
    <t>SI</t>
  </si>
  <si>
    <t>NO</t>
  </si>
  <si>
    <t>Justifcación</t>
  </si>
  <si>
    <t>Id</t>
  </si>
  <si>
    <t>El proponente debe contar con certificación ISO 27001 (vigente y actualizada), cuyo alcance incluya los servicios ofrecidos</t>
  </si>
  <si>
    <t>El proponente debe contar con experiencia en "Seguridad en la nube"</t>
  </si>
  <si>
    <t>El proponente debe contar con experiencia en "Protección de datos personales en la nube"</t>
  </si>
  <si>
    <t>El proponente debe contar con experiencia en "Gestión de la continuidad del negocio"</t>
  </si>
  <si>
    <t>El proponente debe contar experiencia en ISO27032 - "Directrices para la Ciberseguridad"</t>
  </si>
  <si>
    <t>El proponente debe contar con personal certificado en ISO 27035 - Gestión de incidentes de seguridad de la información</t>
  </si>
  <si>
    <t>El proponente debe contar con certificación ITIL Security (Vigente y última versión)</t>
  </si>
  <si>
    <t>El proponente debe contar con certificación SOC 1, SOC2, SOC3</t>
  </si>
  <si>
    <t>El proponente debe contar con experiencia en NIST SP 1800 (Guías prácticas de ciberseguridad)</t>
  </si>
  <si>
    <t>El proponente debe contar con Política de Seguridad de la información y Ciberseguridad, definida, aprobada, implementada y sensibilizada</t>
  </si>
  <si>
    <t>El proponente debe contar con una clara definición de los roles y responsabilidades en Seguridad de la Información para la organización</t>
  </si>
  <si>
    <t>El proponente debe contar con acuerdos de confidencialidad con los funcionarios, porveedores o terceros  que forman parte de la cadena de suministro de la solución ofrecida</t>
  </si>
  <si>
    <t>El proponente debe contar con control de acceso restringido a áreas sensibles</t>
  </si>
  <si>
    <t>El proponente debe contar con mecanismos para control ambiental (temperatura y humedad) de los sitios que lo requieren</t>
  </si>
  <si>
    <t>El proponente debe contar con documentación de los procesos operativos que soportan la solución ofrecida</t>
  </si>
  <si>
    <t>El proponente debe contar con procedimientos para el manejo seguro de medios externos de almacenamiento (Cintas, CD, USB, entre otros)</t>
  </si>
  <si>
    <t>El proponente debe contar con mecanismos de cifrado para la información confidencial que maneja tanto en reposo como en tránsito</t>
  </si>
  <si>
    <t>El proponente debe contar con politica de escritorio limpio y pantalla despejada</t>
  </si>
  <si>
    <t>El proponente debe contar con proceso de eliminación segura de la información</t>
  </si>
  <si>
    <t>El proponente debe contar con definición de privilegios de acceso a los sistemas de información</t>
  </si>
  <si>
    <t>El proponente debe contar con políticas y controles generales de uso y manejo de herramientas como internet, correo electrónico, dispositivos de almacenamiento y recursos de red; pa evitar fugas de información de sus clientes</t>
  </si>
  <si>
    <t>El proponente debe contar con monitoreo actividad de los usuarios privilegiados</t>
  </si>
  <si>
    <t>El proponente debe contar con sistemas de información que permitan parametrizar doble factor de autenticación, para todo tipo de perfiles</t>
  </si>
  <si>
    <t>El proponente debe contar con procedimiento formal para la gestión de los incidentes de Seguridad de la Información dentro de la organización</t>
  </si>
  <si>
    <t>El proponente debe contar con procedimientos para el reporte de Incidentes (interno y hacia clientes), que se integren a los playbooks de la entidad y a la herramienta de gestión de riesgos de la entidad (BINAPS)</t>
  </si>
  <si>
    <t>El proponente debe contar con mecanismos de control para la fuga de información de los clientes que administre</t>
  </si>
  <si>
    <t>El proponente debe contar con independencia de la información de la Fiduciaria y sus backups con respecto a la información de otros clientes que utilice el software y procesen en la nube. Esta independencia se puede hacer a nivel lógico o físico</t>
  </si>
  <si>
    <t>El proponente debe contar con borrado seguro de los datos existentes en los medios de almacenamiento cuando finalice el contrato, cuando lo solicite la Fiduciaria o cuando EL contratista elimine y/o reemplace dichos medios</t>
  </si>
  <si>
    <t>El proponente debe contar con múltiple factor de autenticación para el acceso a la(s) consola(s) de administración por parte de la Fiduciaria</t>
  </si>
  <si>
    <t>El proponente en su proceso de vinculación de empleados, debe exigir estudios de seguridad y pruebas de polígrafos</t>
  </si>
  <si>
    <t>El proponente debe gestionar, operar, configurar y mantenber el servicio del SOC por medio del SIEM propio de la Fiduciaria (Splunk), lo siguiente:
No. de servidores a Monitorear 100
No. de Firewalls a Monitorear 4
No. de Usuarios Privilegados a Monitorear 40
No. de cuentas en redes sociales 10
No. de aplicaciones web expuestas en internet 190
Nota: Así mismo, incluir y configurar los conectores adicionales (Nuevos logs) en la herramienta Splunk, que se requieran para la gestión del servicio.</t>
  </si>
  <si>
    <t>El proponente debe presentar un informe (técnico y ejecutivo) sobre la prestación del servicio, esta actividad debe realizarse por escrito y mediante una sesión de entendimiento que sería programada con la Dirección de Seguridad de la Información de la fiduciaria.</t>
  </si>
  <si>
    <t>El proponente debe monitorear la plataforma computacional - infraestructura tecnológica y los servicios informáticos críticos, utilizando la herramienta SPLUNK con que cuenta FIDUCOLDEX, en modalidad remota.</t>
  </si>
  <si>
    <t>El proponente debe reportar, registrar, escalar los eventos y/o incidentes que se presenten en relación con la disponibilidad o afectación de los componentes de infraestructura, servicios críticos, aplicaciones, recursos para el almacenamiento de información y demás ítems de configuración, identificando proactivamente los servicios que podrán afectarse.</t>
  </si>
  <si>
    <t>El proponente debe realizar a través del aplicativo SOC análisis continuos de caza de amenazas y entregar un informe mensual de los procesos realizados mínimo uno al mes o en la aparición de nuevos eventos de seguridad (Threat Inteligence) o cuando la FIDUCIARIA lo solicite.</t>
  </si>
  <si>
    <t>El proponente debe contar con personal capacitado para operar en caso de contingencia, en horario 7x24x365 dando cumplimiento a los SLA's solicitados</t>
  </si>
  <si>
    <t>El proponente debe contar con una mesa de ayuda, para la atención de los requerimientos e incidentes de seguridad presentados por la FIDUCIARIA, con la disponibilidad de 7x24x365. De igual forma contará con varios de canales de atención para FIDUCOLDEX, entre ellos correo electrónico, llamadas telefónicas (árbol de comunicación y disponibilidad de personal).</t>
  </si>
  <si>
    <t>El proponente debe entregar mensualmente el informe de monitoreo, dentro de los primeros cinco (5) días hábiles de cada mes y notificar situaciones anómalas cuando se presenten de forma inmediata</t>
  </si>
  <si>
    <t>El proponente debe diseñar y construir en conjunto con la FIDUCIARIA, indicadores que permitan identificar la eficiencia, eficacia y efectividad del servicio, específicamente en lo que respecta a la gestión de la ciberseguridad.</t>
  </si>
  <si>
    <t>El proponente debe generar alertas de otras amenazas que puedan impactar a la FIDUCIARIA, como las identificadas en los reportes de análisis de tendencia de centros internacionales CSIRT/CERT o en las bases de datos de conocimiento del CONTRATISTA, actualizadas y auditadas, basado en los casos detectados a terceros a los que les preste el servicio.</t>
  </si>
  <si>
    <t>El proponente debe monitorear actividades asociadas a la administración de cuentas de usuario final (UserID).</t>
  </si>
  <si>
    <t>El proponente debe monitorear actividades asociadas a cuentas de altos privilegios, automáticas de procesos o asignadas a usuarios administradores (root, sa, administrator, administrador).</t>
  </si>
  <si>
    <t>El proponente debe monitorear ejecución de comandos especiales sobre sistemas operativos. Ejecución de comandos sobre bases de datos. Cambios en archivos de configuración de Routers Switches, Firewall, etc.</t>
  </si>
  <si>
    <t>El proponente debe monitorear cambios de parámetros técnicos, de configuración o de seguridad.</t>
  </si>
  <si>
    <t>El proponente debe monitorear cambios de configuración horaria.</t>
  </si>
  <si>
    <t>El proponente debe monitorear cambios no autorizados en recursos tecnológicos críticos.</t>
  </si>
  <si>
    <t>El proponente debe monitorear actividades de conexión con cuentas de usuario final o administradores.</t>
  </si>
  <si>
    <t>El proponente debe monitorear actividades asociadas a manipulación de bitácoras técnicas o interrupciones en el envío de los logs.</t>
  </si>
  <si>
    <t>El proponente debe monitorear actividades asociadas a conexión de acceso remoto.</t>
  </si>
  <si>
    <t>El proponente debe monitorear cambios de los registros DNS (Domain Name System) de la Fiduciaria.</t>
  </si>
  <si>
    <t>El proponente debe monitorear ataques de fuerza bruta.</t>
  </si>
  <si>
    <t>El proponente debe monitorear actividades sospechosas de logins por sistemas Web.</t>
  </si>
  <si>
    <t>El proponente debe monitorear que los servicios de los sitios Web de la fiduciaria y sus patrimonios, se encuentren activos, en línea.</t>
  </si>
  <si>
    <t>El proponente debe monitorear actividad multicasting sospechosa.</t>
  </si>
  <si>
    <t>El proponente debe monitorear requerimientos http muy largos.</t>
  </si>
  <si>
    <t>El proponente debe monitorear cantidad de requerimientos http no estándares.</t>
  </si>
  <si>
    <t>El proponente debe monitorear cantidad inusual de conexiones a una Base de Datos.</t>
  </si>
  <si>
    <t>El proponente debe monitorear múltiples logins fallidos desde una misma estación de trabajo.</t>
  </si>
  <si>
    <t>El proponente debe monitorear intentos fallidos de login de forma intensa.</t>
  </si>
  <si>
    <t>El proponente debe monitorear patrones de gusanos informáticos (Ej: W32.Blaster, SQL, Scanning, etc.).</t>
  </si>
  <si>
    <t>El proponente debe monitorear cuentas de Windows creadas y eliminadas en menos de 12 horas.</t>
  </si>
  <si>
    <t>El proponente debe monitorear ataques Malware</t>
  </si>
  <si>
    <t>El proponente debe monitorear ataques DoS (Denial of Services attack) y DDoS (Distributed Denial of Services Attack).</t>
  </si>
  <si>
    <t>El proponente debe monitorear ataques de escalamiento de privilegios.</t>
  </si>
  <si>
    <t>El proponente debe monitorear y detectar ataques de día cero.</t>
  </si>
  <si>
    <t>El proponente debe monitorear e informar sobre credenciales comprometidas.</t>
  </si>
  <si>
    <t>El proponente debe monitorear y detectar eventos de movimientos laterales.</t>
  </si>
  <si>
    <t>El proponente debe monitorear eventos de robo o transferencia no autorizada de datos.</t>
  </si>
  <si>
    <t>El proponente debe monitorear permanentemente la plataforma computacional</t>
  </si>
  <si>
    <t>El proponente debe realizar monitoreo de alertas tempranas (IoC)</t>
  </si>
  <si>
    <t>El proponente debe contar con la identificación, contención  y mitigación de de cualquier variable de Ransomware en tiempo real</t>
  </si>
  <si>
    <t>El proponente debe brindar soporte a la gestión de incidentes a través de un equipo de respuesta a incidentes que soportará las actividades a desarrollar en caso de presentarse un incidente, el cual debe integrarse al equipo de respuesta de incidentes de la fiduciaria, soportando el análisis forense respectivo.</t>
  </si>
  <si>
    <t>El proponente debe contar con sistemas de "tickets" para la gestión y administración de: reportes, informes de monitoreo e incidentes (Seguridad de la Información y Ciberseguridad), sobre las pruebas de análisis de vulnerabilidades, ethical hacking, monitoreo de marca y que esté incluido en un tablero de control para la Dirección de Seguridad de la Información de la Fiduciaria.</t>
  </si>
  <si>
    <t>El proponente debe contar con una base de conocimiento para contextualización sobre la gestión de incidentes</t>
  </si>
  <si>
    <t>El proponente debe contar con la posibilidad de ofrecer el servicio de análisis forense</t>
  </si>
  <si>
    <t>El proponete debe ofrecer métricas sobre falsos positivos o eventos materializados</t>
  </si>
  <si>
    <t>El proponente debe estar alineado con marcos de referencia (ISO27001, ISO27032, ISO27035, NIST, Mitre)</t>
  </si>
  <si>
    <t>El proponente debe realizar copias de respaldo configuración herramientas de monitoreo</t>
  </si>
  <si>
    <t>El proponente debe brindar el servicio de SOC con una atención 7x24x365, garantizando un equipo de operaciones idóneo para el cumplimiento de las funciones de acuerdo con lo solicitado por la Fiuduciaria. En caso de contingencia el proponente deberá tener toda su infraestructura y personal listo para funcionar de forma remota en horarios 7x24 dando cumplimiento a los SLA's solicitados.</t>
  </si>
  <si>
    <t xml:space="preserve">El Proponente deberá cumplir con las siguientes responsabilidades: 
1. Entendimiento de negocio de ENTIDAD para su alianeación con la estrategia de Ciberseguridad propuesta. 
2. Generación líneas base (reglas de correlación). 
3. Generación de casos de uso (negocio). 
4. Generación de Standard Operating Procedures (SOPs). 
5. Seguimiento semanal, quincenal y/o mensual de la operación del servicio según lo requiera la fiduciaria. 
6. Medición efectiva de indicadores operativos y de negocio. </t>
  </si>
  <si>
    <t>El proponente deberá entregar la totalidad de la infraestructura y licenciamiento de software necesaria para la ejecución del servicio, la Fiduciaria no será propietaria del licenciamiento o hardware asociado para la prestacion de los servicios solicitados en estos requerimientos.</t>
  </si>
  <si>
    <t>El Proponente deberá acreditar que tiene herramientas o métodos para proteger la información de la Fiduciaria. Para tal fin El Proponente deberá informar toda su arquitectura de seguridad y networking para la entrega de los servicios SOC.</t>
  </si>
  <si>
    <t>El Proponente debe contar con una mesa de ayuda, para la atención de los requerimientos e incidentes de la Fiduciaria, con la disponibilidad de 7x24x365. De igual forma se deberá contar con varios de canales de atención para la Fiduciaria.</t>
  </si>
  <si>
    <t>El Proponente debe presentar las licencias o certificados de propiedad de los derechos de autor, sobre las herramientas que sean utilizadas en el servicio SOC.</t>
  </si>
  <si>
    <t>El proponente elaborará en conjunto con la Fiduciaria, un perfil de amenazas alineadas con el modelo de operación de la infraestructura tecnológica de la entidad y determinar el esquema de monitoreo y respuesta a las mismas.</t>
  </si>
  <si>
    <t>El Proponente mantendra sincronizados todos los relojes de las herramientas que serán utilizadas para el monitoreo con la hora legal para Colombia, suministrada por el Instituto Nacional de Metrología – INM (http://www.inm.gov.co).</t>
  </si>
  <si>
    <t>El Proponente deberá generar en todas las alertas un análisis donde se indique como mínimo: ID, fecha, hora, origen, destino, riesgo, categoría, log, regla que detecta el evento, impacto.</t>
  </si>
  <si>
    <t>El Proponente es consciente que los datos son propiedad de la Fiduciaria y se compromete a no usar esta información para ningún propósito diferente al establecido en el contrato, con su respectivo acuerdo de confidencialidad.</t>
  </si>
  <si>
    <t xml:space="preserve">El proponente debe mantener en línea los datos capturados por un periodo de seis (6) meses. Los demás meses de operación del servicio se deberán llevar a backups que serán entregados en medio digital para su consulta offline, en caso de requerirse. </t>
  </si>
  <si>
    <r>
      <t xml:space="preserve">La disponibilidad de los servicios contratados es de 99.95%, este tiempo empieza a cronometrarse desde el momento en que el evento sea reportado por la Fiduciaria o registrado por los sistemas de monitoreo del Proveedor. El tiempo de solución se calcula tomando la fecha y hora de la solución y restándole la fecha y hora de registro del problema. El cálculo se realizará basado en las siguientes equivalencias:
* Días al mes = 30
* Horas al día = 24
* Min por hora = 60
* Min al mes = 43200
Las sanciones se calculan sobre el valor de la factura en el mes del servicio contratado de la siguiente forma:
* Disponibilidad menor que 99.95% y mayor o igual que 99%  =  2%
* Disponibilidad menor que 99% y mayor o igual que 85% = 7%
* Disponibilidad menor que 85% y mayor o igual que 80% = 20%
* Disponibilidad menor que 80% = 50%
</t>
    </r>
    <r>
      <rPr>
        <b/>
        <sz val="10"/>
        <color theme="1"/>
        <rFont val="Poppins"/>
      </rPr>
      <t>Nota: Esto incluye el no informar de manera inmediata eventos y/o incidentes que observen en el monitoreo y que sean de tipo crítico o alto.</t>
    </r>
  </si>
  <si>
    <t>El proponente debe brindar planes de continuidad en caso desastres o interrupción del servicio</t>
  </si>
  <si>
    <t>Nota: Toda actividad relacionada con los ítems de monitoreo, implica la entrega de un informe y/o reporte inmediato, sobre los eventos cuya criticidad sea "alta", "crítica" o "media".</t>
  </si>
  <si>
    <t>El proponente debe realizar análisis de vulnerabilidades de hasta 400 direcciones IP basado en un hardware de propósito específico (Appliance), en cumplimiento de la Circular Externa 008 de junio 2018 de la SFC, sobre la infraestructura de Fiducoldex y los negocios administrados tanto a nivel interno como externo, con una periodicidad mínima trimestral (4).</t>
  </si>
  <si>
    <t>El proponente debe presentar un informe (técnico y ejecutivo) con los hallazgos obtenidos y con las posibles acciones que permitan su remediación, esta actividad debe realizarse por escrito y mediante una sesión de entendimiento que sería programada con la Dirección de Seguridad de la Información de la fiduciaria.</t>
  </si>
  <si>
    <t>El proponente debe realizar un retest con el propósito de verificar si la remediación cumplió con el objetivo de cerrar el hallazgo. Para la generación de los informes deberá tomar como referencia la  lista de nombres de vulnerabilidades CVE publicada por la corporación Mitre</t>
  </si>
  <si>
    <t>El proponente debe brindar el servicio de análisis de vulnerabilidades, incluyendo todo lo necesario para su normal operación a nivel de infraestructura y licenciamiento.</t>
  </si>
  <si>
    <t>El proponente con su solución debe incluir, y sin ningún costo adicional y de acuerdo a la topología de la organización, la instalación ilimitada de: Sensores activos ilimitados, sensores pasivos ilimitados y agentes de software,  o en su defecto el mecanismo que permita tener visibilidad de todos los componentes de la red de la FIduciaria y sus negocios empresariales</t>
  </si>
  <si>
    <t xml:space="preserve">El propoponente con su solución debe poder detectar todos los activos instalados en la infraestructura tecnológica de la red de la Fiduciaria. </t>
  </si>
  <si>
    <t>El proponente con su solución debe poder detectar nuevos activos en los segmentos definidos de la infraestructura tecnológica de la red continuamente y en tiempo real.</t>
  </si>
  <si>
    <t>El proponente con su solución debe permitir programar automáticamente el envío de los reportes por correo electrónico o por otro medio equivalente que permita visualizar la gestión del servicio</t>
  </si>
  <si>
    <t>El proponente con su solución debe permitir la generación de reportes para realizar análisis comparativo y diferencial.</t>
  </si>
  <si>
    <t>El proponente con su solución debe generar los informes solicitados, teniendo como referencia la lista de nombres de vulnerabilidades CVE publicada por la corporación Mitre (www.mitre.org).</t>
  </si>
  <si>
    <t>El proponente debe brinar el servicio análisis de sitios web (vulnerabilidades, brechas de seguridad, entre otros), sobre proyectos o iniciativas de la Fiduciaria</t>
  </si>
  <si>
    <t>El proponente debe suministrar un Informe de Gestión Vulnerabilidades (Técnico y ejecutivo),que incluya la especificación diferencial entre nuevos hallazgos y remediados.</t>
  </si>
  <si>
    <t>El proponente debe ofrecer servicios para Hardening por demanda (Prevensión, Detección, explotación y Remediación de vulnerabilidades)</t>
  </si>
  <si>
    <t>El proponente debe brinar el servicio análisis de sitios web (vulnerabilidades, brechas de seguridad, entre otros), sobre proyectos o iniciativas de la Fiduciaria y sus negocios empresariales.</t>
  </si>
  <si>
    <t>El proponente debe realizar dos (2) ejercicios de Ethical Hacking (con retest) durante el año, las pruebas podrán ser tipo caja gris, caja blanca o caja negra, de acuerdo a lo solicitado por la Fiduciaria</t>
  </si>
  <si>
    <t xml:space="preserve">El proponente del servicio debe realizar el Ethical Hacking basado en buenas prácticas y metodologías como PTES, OWASP, NIST, MiTRE, entre otros y NO deberá basarse en el uso de herramientas de análisis de vulnerabilidades. El proponente debe sustentar con claridad la estructura del servicio para la validación por parte de la FIduciaria </t>
  </si>
  <si>
    <r>
      <t xml:space="preserve">El proponente debe remediar las deficiencias de seguridad de impacto alto o crítico encontradas, en conjunto con el equipo de Tecnología de la Fiduciaria, para lo cual, debe presentar un plan de trabajo para ser validado y realizado en conjunto con el la Fiduciaria dentro de los tres (3) meses despues de realizar el Ethical Hacking. En caso de no poderse solucionar alguna vulnerabilidad debe sustentarse el porqué y definir controles compensatorios según las recomendaciones del proponente. El Rol del proponente es </t>
    </r>
    <r>
      <rPr>
        <b/>
        <sz val="10"/>
        <color theme="1"/>
        <rFont val="Poppins"/>
      </rPr>
      <t>consultivo</t>
    </r>
    <r>
      <rPr>
        <sz val="10"/>
        <color theme="1"/>
        <rFont val="Poppins"/>
      </rPr>
      <t>, para su implementación y control es por parte de los administradores de las plataformas de la Fiduciaria.</t>
    </r>
  </si>
  <si>
    <t xml:space="preserve">Los hallazgos obtenidos deben quedar corregidos dentro del semestre al que corresponde la ejecución del Ethical Hacking. </t>
  </si>
  <si>
    <t>El proponente debe realizar un ejercicio de Pruebas de seguridad Red Team (Pruebas de explotación avanzada y controlada de vulnerabilidades en ventanas de mantenimiento coordinadas con la Dirección de Seguridad de la Información de la Fiduciaria)</t>
  </si>
  <si>
    <t>El proponente por medio de la prueba de phishing deberá crear un medio o recurso de concienciación, para que el usuario que sea víctima de esta prueba, realice la respectiva sensibilización y capacitación.</t>
  </si>
  <si>
    <t>El proponente debe realizar pruebas de seguridad de Simulacro "Incidente cibernético, por lo menos dos (2) ejercicios que simulen la materialización de ataques cibernéticos. El alcance de las pruebas será coordinado previamente con la Dirección de Seguridad de la Información de la Fiduciaria.</t>
  </si>
  <si>
    <t>El proponente debe entregar un informe (técnico y ejecutivo) con los resultados de las pruebas (Ethical Hacking, Pruebas de explotación avanzada y phishing), este deberá ser presentado por escrito y en una sesión de entendimiento coordinada con la Dirección de Seguridad de la Información de la fiduciaria.</t>
  </si>
  <si>
    <t>El proponente deberá realizar el monitoreo de marca solicitado en la Circular Externa 007 de 2018 de la Superintendencia Financiera de Colombia, incluyendo diferentes fuentes de información tales como sitios web, blogs y redes sociales, con el propósito de identificar posibles ataques cibernéticos contra FIDUCOLDEX y los negocios administrados (Patrimonio Autónomo Procolombia, Patrimonio Autónomo Innpulsa Colombia, Patrimonio Autónomo Fontur, Patrimonio Autónomo Fondo Mujer Libre y Productiva y Patrimonio Autónomo Fondo Francisco José de Caldas, Patrimonio Autónomo Fondo para la Vida y la Biodiversidad y los otros negocios fiduciarios bajo administración de la Fiduciaria).</t>
  </si>
  <si>
    <t>El proponente deberá realizar el descubrimiento y reporte de amenazas en la Deep Web (Internet profundo), y Dark Web (Internet oscuro) enfocadas al sistema financiero o dirigidas hacia la Fiduciaria y los negocios fiduciarios administrados.</t>
  </si>
  <si>
    <t>El proponente deberá realizar detección de registro de dominios similares al de la marca de FIDUCOLDEX y los negocios administrados.</t>
  </si>
  <si>
    <t>El proponente deberá informar los datos sensibles expuestos involuntariamente por la organización.</t>
  </si>
  <si>
    <t>El proponente deberá identificar e informar la fuga de información en portales públicos como:
- Github
- Buckets
- Bitbucket
- Google
- Amazon
- Azure
- Gitlab
- Pastebin
- StackOverflow
- SuperUser</t>
  </si>
  <si>
    <t>El proponente deberá realizar búsquedas relevantes de menciones en redes sociales, incluyendo la detección, notificación a la FIDUCIARIA y acompañamiento para realizar la desactivación de perfiles y/o cuentas falsas en redes sociales que suplanten la identidad de FIDUCOLDEX y los negocios administrados, así mismo, suministrar las evidencias de los ataques detectados.</t>
  </si>
  <si>
    <t>El proponente deberá presentar mensualmente los informes de gestión del monitoreo de marca realizado, teniendo en cuenta las observaciones que haga la fiduciaria sobre el informe o la gestión del monitoreo.</t>
  </si>
  <si>
    <t>El proponente con su solución deberá disponer de una interfaz gráfica donde se registren las publicaciones realizadas en las redes sociales.</t>
  </si>
  <si>
    <t>El proponente con su solución deberá incluir la detección y desactivación de perfiles y/o cuentas falsas en redes sociales que suplanten la identidad de la institución.</t>
  </si>
  <si>
    <t>El proponente con su solución deberá tener la capacidad de realizar detecciones y desactivaciones que estén haciendo uso de la marca protegida.</t>
  </si>
  <si>
    <t>El proponente con su solución deberá validar y asegurar que la desactivación se debe realizar en redes sociales, sitios web falsos que estén haciendo uso de la marca protegida, de la fiduciaria y sus negocios administrados, así mismo, realizar la gestión del respectivo "TakeDown" del sitio web o perfil de red social fraudulento.</t>
  </si>
  <si>
    <t>El proponente deberá realizar monitoreo de marca de directivos de la Fiduciaria y sus Patrimonios Autónomos.</t>
  </si>
  <si>
    <t>El proponente deberá realizar monitoreo y detección de posibles ataques dirigidos a los directivos de la Fiduciaria y sus Patrimonios Autónomos, tales como: 
- BEC (Correo electrónico)
- Suplantación RRSS (Perfiles falso)
- Spear Phishing
- entre otros.</t>
  </si>
  <si>
    <t>El proponente debe implementar en su servicio propuesto e integrarlo al SIEM de la fiduciaria, caracteristicas y/o funcionalidades SOAR, caracteristicas y/o funcionalidades para analizar el comportamiento de usuarios UEBA, caracteristicas y/o funcionalidades XDR, respuesta anti malware, respuesta anti ransomware, Machine Learning, Inteligencia Artificial (IA), EDR, Casos de uso Ilimitados.</t>
  </si>
  <si>
    <t>El proponente debe realizar pruebas de seguridad Ingeniería social (phishing = 200 usuarios, que sean licencias reutilizables durante el periodo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</si>
</sst>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0.0%"/>
  </numFmts>
  <fonts count="9" x14ac:knownFonts="1">
    <font>
      <sz val="11"/>
      <color theme="1"/>
      <name val="Poppins"/>
      <family val="2"/>
    </font>
    <font>
      <sz val="11"/>
      <color theme="1"/>
      <name val="Poppins"/>
      <family val="2"/>
    </font>
    <font>
      <sz val="10"/>
      <color theme="1"/>
      <name val="Poppins"/>
      <family val="2"/>
    </font>
    <font>
      <b/>
      <sz val="12"/>
      <color theme="0"/>
      <name val="Poppins"/>
    </font>
    <font>
      <b/>
      <sz val="10"/>
      <color theme="1"/>
      <name val="Poppins"/>
    </font>
    <font>
      <b/>
      <sz val="20"/>
      <color theme="0"/>
      <name val="Poppins"/>
    </font>
    <font>
      <sz val="10"/>
      <color theme="1"/>
      <name val="Poppins"/>
    </font>
    <font>
      <sz val="12"/>
      <color theme="1"/>
      <name val="Aptos Narrow"/>
      <family val="2"/>
      <scheme val="minor"/>
    </font>
    <font>
      <sz val="10"/>
      <color rgb="FF000000"/>
      <name val="Poppins"/>
    </font>
  </fonts>
  <fills count="3">
    <fill>
      <patternFill patternType="none"/>
    </fill>
    <fill>
      <patternFill patternType="gray125"/>
    </fill>
    <fill>
      <patternFill patternType="solid">
        <fgColor rgb="FF002060"/>
        <bgColor indexed="64"/>
      </patternFill>
    </fill>
  </fills>
  <borders count="9">
    <border>
      <left/>
      <right/>
      <top/>
      <bottom/>
      <diagonal/>
    </border>
    <border>
      <left style="hair">
        <color rgb="FF002060"/>
      </left>
      <right style="hair">
        <color rgb="FF002060"/>
      </right>
      <top style="hair">
        <color rgb="FF002060"/>
      </top>
      <bottom style="hair">
        <color rgb="FF002060"/>
      </bottom>
      <diagonal/>
    </border>
    <border>
      <left style="medium">
        <color rgb="FF002060"/>
      </left>
      <right style="hair">
        <color rgb="FF002060"/>
      </right>
      <top style="hair">
        <color rgb="FF002060"/>
      </top>
      <bottom style="hair">
        <color rgb="FF002060"/>
      </bottom>
      <diagonal/>
    </border>
    <border>
      <left style="hair">
        <color rgb="FF002060"/>
      </left>
      <right/>
      <top style="hair">
        <color rgb="FF002060"/>
      </top>
      <bottom style="hair">
        <color rgb="FF002060"/>
      </bottom>
      <diagonal/>
    </border>
    <border>
      <left style="hair">
        <color rgb="FF002060"/>
      </left>
      <right style="hair">
        <color rgb="FF002060"/>
      </right>
      <top/>
      <bottom style="hair">
        <color rgb="FF002060"/>
      </bottom>
      <diagonal/>
    </border>
    <border>
      <left style="hair">
        <color rgb="FF002060"/>
      </left>
      <right/>
      <top/>
      <bottom style="hair">
        <color rgb="FF002060"/>
      </bottom>
      <diagonal/>
    </border>
    <border>
      <left style="hair">
        <color rgb="FF002060"/>
      </left>
      <right style="hair">
        <color rgb="FF002060"/>
      </right>
      <top style="hair">
        <color rgb="FF002060"/>
      </top>
      <bottom/>
      <diagonal/>
    </border>
    <border>
      <left style="hair">
        <color rgb="FF002060"/>
      </left>
      <right/>
      <top style="hair">
        <color rgb="FF002060"/>
      </top>
      <bottom/>
      <diagonal/>
    </border>
    <border>
      <left/>
      <right/>
      <top style="hair">
        <color rgb="FF002060"/>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cellStyleXfs>
  <cellXfs count="35">
    <xf numFmtId="0" fontId="0" fillId="0" borderId="0" xfId="0"/>
    <xf numFmtId="0" fontId="3" fillId="2" borderId="4"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164" fontId="2" fillId="0" borderId="0" xfId="2" applyNumberFormat="1" applyFont="1" applyAlignment="1" applyProtection="1">
      <alignment vertical="center"/>
      <protection hidden="1"/>
    </xf>
    <xf numFmtId="44" fontId="2" fillId="0" borderId="0" xfId="1" applyFont="1" applyAlignment="1" applyProtection="1">
      <alignment vertical="center"/>
      <protection hidden="1"/>
    </xf>
    <xf numFmtId="0" fontId="2" fillId="0" borderId="1" xfId="0" applyFont="1" applyBorder="1" applyAlignment="1" applyProtection="1">
      <alignment horizontal="justify" vertical="center" wrapText="1"/>
      <protection hidden="1"/>
    </xf>
    <xf numFmtId="0" fontId="2" fillId="0" borderId="5"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justify" vertical="center" wrapText="1"/>
      <protection hidden="1"/>
    </xf>
    <xf numFmtId="0" fontId="2" fillId="0" borderId="0" xfId="0" applyFont="1" applyAlignment="1" applyProtection="1">
      <alignment horizontal="justify" vertical="center" wrapText="1"/>
      <protection hidden="1"/>
    </xf>
    <xf numFmtId="0" fontId="2" fillId="0" borderId="0" xfId="0" applyFont="1" applyAlignment="1" applyProtection="1">
      <alignment horizontal="center" vertical="center"/>
      <protection hidden="1"/>
    </xf>
    <xf numFmtId="0" fontId="2"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5"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2"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7"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hidden="1"/>
    </xf>
    <xf numFmtId="0" fontId="4" fillId="0" borderId="6" xfId="0" applyFont="1" applyBorder="1" applyAlignment="1" applyProtection="1">
      <alignment horizontal="justify" vertical="center" wrapText="1"/>
      <protection hidden="1"/>
    </xf>
    <xf numFmtId="0" fontId="4" fillId="0" borderId="0" xfId="0" applyFont="1" applyAlignment="1" applyProtection="1">
      <alignment horizontal="justify" vertical="center" wrapText="1"/>
      <protection hidden="1"/>
    </xf>
    <xf numFmtId="0" fontId="6" fillId="0" borderId="2" xfId="0" applyFont="1" applyBorder="1" applyAlignment="1" applyProtection="1">
      <alignment horizontal="justify" vertical="center" wrapText="1"/>
      <protection hidden="1"/>
    </xf>
    <xf numFmtId="0" fontId="6" fillId="0" borderId="5"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7" xfId="0" applyFont="1" applyBorder="1" applyAlignment="1" applyProtection="1">
      <alignment horizontal="justify" vertical="center" wrapText="1"/>
      <protection locked="0"/>
    </xf>
    <xf numFmtId="0" fontId="8" fillId="0" borderId="5"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3" xfId="0" applyFont="1" applyBorder="1" applyAlignment="1" applyProtection="1">
      <alignment horizontal="justify" vertical="center" wrapText="1"/>
      <protection locked="0"/>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cellXfs>
  <cellStyles count="4">
    <cellStyle name="Moneda" xfId="1" builtinId="4"/>
    <cellStyle name="Normal" xfId="0" builtinId="0"/>
    <cellStyle name="Normal 2" xfId="3" xr:uid="{2200935A-35A1-4B7B-B6E3-1CAF5A2997D1}"/>
    <cellStyle name="Porcentaje" xfId="2" builtinId="5"/>
  </cellStyles>
  <dxfs count="50">
    <dxf>
      <font>
        <b val="0"/>
        <i val="0"/>
        <strike val="0"/>
        <condense val="0"/>
        <extend val="0"/>
        <outline val="0"/>
        <shadow val="0"/>
        <u val="none"/>
        <vertAlign val="baseline"/>
        <sz val="10"/>
        <color rgb="FF000000"/>
        <name val="Poppins"/>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font>
        <strike val="0"/>
        <outline val="0"/>
        <shadow val="0"/>
        <u val="none"/>
        <vertAlign val="baseline"/>
        <sz val="10"/>
        <color rgb="FF000000"/>
        <name val="Poppins"/>
        <scheme val="none"/>
      </font>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font>
        <strike val="0"/>
        <outline val="0"/>
        <shadow val="0"/>
        <u val="none"/>
        <vertAlign val="baseline"/>
        <sz val="10"/>
        <color theme="1"/>
        <name val="Poppins"/>
        <scheme val="none"/>
      </font>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vertical style="hair">
          <color rgb="FF002060"/>
        </vertical>
        <horizontal style="hair">
          <color rgb="FF002060"/>
        </horizontal>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
      <font>
        <b val="0"/>
        <i val="0"/>
        <strike val="0"/>
        <condense val="0"/>
        <extend val="0"/>
        <outline val="0"/>
        <shadow val="0"/>
        <u val="none"/>
        <vertAlign val="baseline"/>
        <sz val="10"/>
        <color theme="1"/>
        <name val="Poppins"/>
        <family val="2"/>
        <scheme val="none"/>
      </font>
      <alignment horizontal="center" vertical="center" textRotation="0" wrapText="1" indent="0" justifyLastLine="0" shrinkToFit="0" readingOrder="0"/>
      <border diagonalUp="0" diagonalDown="0">
        <left style="hair">
          <color rgb="FF002060"/>
        </left>
        <right/>
        <top style="hair">
          <color rgb="FF002060"/>
        </top>
        <bottom style="hair">
          <color rgb="FF002060"/>
        </bottom>
      </border>
      <protection locked="1" hidden="1"/>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justify" vertical="center" textRotation="0" wrapText="1" indent="0" justifyLastLine="0" shrinkToFit="0" readingOrder="0"/>
      <border diagonalUp="0" diagonalDown="0">
        <left style="hair">
          <color rgb="FF002060"/>
        </left>
        <right/>
        <top style="hair">
          <color rgb="FF002060"/>
        </top>
        <bottom style="hair">
          <color rgb="FF002060"/>
        </bottom>
      </border>
      <protection locked="0" hidden="0"/>
      <extLst>
        <ext xmlns:xfpb="http://schemas.microsoft.com/office/spreadsheetml/2022/featurepropertybag" uri="{0417FA29-78FA-4A13-93AC-8FF0FAFDF519}">
          <xfpb:DXFComplement i="0"/>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family val="2"/>
        <scheme val="none"/>
      </font>
      <alignment horizontal="center" vertical="center" textRotation="0" wrapText="0" indent="0" justifyLastLine="0" shrinkToFit="0" readingOrder="0"/>
      <border diagonalUp="0" diagonalDown="0">
        <left style="hair">
          <color rgb="FF002060"/>
        </left>
        <right style="hair">
          <color rgb="FF002060"/>
        </right>
        <top style="hair">
          <color rgb="FF002060"/>
        </top>
        <bottom style="hair">
          <color rgb="FF002060"/>
        </bottom>
      </border>
      <protection locked="0" hidden="0"/>
      <extLst>
        <ext xmlns:xfpb="http://schemas.microsoft.com/office/spreadsheetml/2022/featurepropertybag" uri="{0417FA29-78FA-4A13-93AC-8FF0FAFDF519}">
          <xfpb:DXFComplement i="1"/>
        </ext>
      </extLst>
    </dxf>
    <dxf>
      <font>
        <b val="0"/>
        <i val="0"/>
        <strike val="0"/>
        <condense val="0"/>
        <extend val="0"/>
        <outline val="0"/>
        <shadow val="0"/>
        <u val="none"/>
        <vertAlign val="baseline"/>
        <sz val="10"/>
        <color theme="1"/>
        <name val="Poppins"/>
        <scheme val="none"/>
      </font>
      <alignment horizontal="justify" vertical="center" textRotation="0" wrapText="1" indent="0" justifyLastLine="0" shrinkToFit="0" readingOrder="0"/>
      <border diagonalUp="0" diagonalDown="0">
        <left style="hair">
          <color rgb="FF002060"/>
        </left>
        <right style="hair">
          <color rgb="FF002060"/>
        </right>
        <top style="hair">
          <color rgb="FF002060"/>
        </top>
        <bottom style="hair">
          <color rgb="FF002060"/>
        </bottom>
      </border>
      <protection locked="1" hidden="1"/>
    </dxf>
    <dxf>
      <border>
        <top style="hair">
          <color rgb="FF002060"/>
        </top>
      </border>
    </dxf>
    <dxf>
      <border diagonalUp="0" diagonalDown="0">
        <left style="hair">
          <color rgb="FF002060"/>
        </left>
        <right style="hair">
          <color rgb="FF002060"/>
        </right>
        <top style="hair">
          <color rgb="FF002060"/>
        </top>
        <bottom style="hair">
          <color rgb="FF002060"/>
        </bottom>
      </border>
    </dxf>
    <dxf>
      <protection locked="1" hidden="1"/>
    </dxf>
    <dxf>
      <border>
        <bottom style="hair">
          <color rgb="FF002060"/>
        </bottom>
      </border>
    </dxf>
    <dxf>
      <border diagonalUp="0" diagonalDown="0">
        <left style="hair">
          <color rgb="FF002060"/>
        </left>
        <right style="hair">
          <color rgb="FF002060"/>
        </right>
        <top/>
        <bottom/>
        <vertical style="hair">
          <color rgb="FF002060"/>
        </vertical>
        <horizontal style="hair">
          <color rgb="FF002060"/>
        </horizontal>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9B31EC01-EC79-4EBA-8A7D-DF64EC061873}"/>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DC9772BE-9663-5836-7C26-8E4ECA321B5D}"/>
            </a:ext>
          </a:extLst>
        </xdr:cNvPr>
        <xdr:cNvSpPr txBox="1"/>
      </xdr:nvSpPr>
      <xdr:spPr>
        <a:xfrm>
          <a:off x="2190750" y="104775"/>
          <a:ext cx="512445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40352CC4-3C13-46D5-B277-BD624E714E96}"/>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F694AB85-08D2-43F7-BD0D-2692F34A2F05}"/>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7DDAF57E-3A3A-400F-BB96-D1326D06A9B8}"/>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5021B2F0-08C7-434F-B602-8679B20B85FD}"/>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318CBD23-9DEE-4424-924C-6621A332823D}"/>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4B1431FF-1BD6-46BD-8DB5-4F81608546DA}"/>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200025</xdr:rowOff>
    </xdr:from>
    <xdr:to>
      <xdr:col>1</xdr:col>
      <xdr:colOff>2689711</xdr:colOff>
      <xdr:row>4</xdr:row>
      <xdr:rowOff>164048</xdr:rowOff>
    </xdr:to>
    <xdr:pic>
      <xdr:nvPicPr>
        <xdr:cNvPr id="2" name="Imagen 1">
          <a:extLst>
            <a:ext uri="{FF2B5EF4-FFF2-40B4-BE49-F238E27FC236}">
              <a16:creationId xmlns:a16="http://schemas.microsoft.com/office/drawing/2014/main" id="{1356B4B2-93A0-4F50-8630-A7F2C4F0A031}"/>
            </a:ext>
          </a:extLst>
        </xdr:cNvPr>
        <xdr:cNvPicPr>
          <a:picLocks noChangeAspect="1"/>
        </xdr:cNvPicPr>
      </xdr:nvPicPr>
      <xdr:blipFill>
        <a:blip xmlns:r="http://schemas.openxmlformats.org/officeDocument/2006/relationships" r:embed="rId1"/>
        <a:stretch>
          <a:fillRect/>
        </a:stretch>
      </xdr:blipFill>
      <xdr:spPr>
        <a:xfrm>
          <a:off x="371475" y="200025"/>
          <a:ext cx="2651611" cy="954623"/>
        </a:xfrm>
        <a:prstGeom prst="roundRect">
          <a:avLst>
            <a:gd name="adj" fmla="val 8594"/>
          </a:avLst>
        </a:prstGeom>
        <a:solidFill>
          <a:srgbClr val="FFFFFF">
            <a:shade val="85000"/>
          </a:srgbClr>
        </a:solidFill>
        <a:ln>
          <a:noFill/>
        </a:ln>
        <a:effectLst>
          <a:outerShdw blurRad="50800" dist="38100" algn="l" rotWithShape="0">
            <a:prstClr val="black">
              <a:alpha val="40000"/>
            </a:prstClr>
          </a:outerShdw>
        </a:effectLst>
      </xdr:spPr>
    </xdr:pic>
    <xdr:clientData/>
  </xdr:twoCellAnchor>
  <xdr:twoCellAnchor>
    <xdr:from>
      <xdr:col>1</xdr:col>
      <xdr:colOff>1857375</xdr:colOff>
      <xdr:row>0</xdr:row>
      <xdr:rowOff>104775</xdr:rowOff>
    </xdr:from>
    <xdr:to>
      <xdr:col>4</xdr:col>
      <xdr:colOff>57150</xdr:colOff>
      <xdr:row>4</xdr:row>
      <xdr:rowOff>114300</xdr:rowOff>
    </xdr:to>
    <xdr:sp macro="" textlink="">
      <xdr:nvSpPr>
        <xdr:cNvPr id="3" name="CuadroTexto 2">
          <a:extLst>
            <a:ext uri="{FF2B5EF4-FFF2-40B4-BE49-F238E27FC236}">
              <a16:creationId xmlns:a16="http://schemas.microsoft.com/office/drawing/2014/main" id="{5E7558BD-2161-4E8F-8A61-7951C673CF44}"/>
            </a:ext>
          </a:extLst>
        </xdr:cNvPr>
        <xdr:cNvSpPr txBox="1"/>
      </xdr:nvSpPr>
      <xdr:spPr>
        <a:xfrm>
          <a:off x="2190750" y="104775"/>
          <a:ext cx="7162800"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2000" b="1">
              <a:solidFill>
                <a:srgbClr val="002060"/>
              </a:solidFill>
              <a:latin typeface="Poppins" panose="00000500000000000000" pitchFamily="2" charset="0"/>
              <a:cs typeface="Poppins" panose="00000500000000000000" pitchFamily="2" charset="0"/>
            </a:rPr>
            <a:t>Requisitos</a:t>
          </a:r>
          <a:r>
            <a:rPr lang="es-CO" sz="2000" b="1" baseline="0">
              <a:solidFill>
                <a:srgbClr val="002060"/>
              </a:solidFill>
              <a:latin typeface="Poppins" panose="00000500000000000000" pitchFamily="2" charset="0"/>
              <a:cs typeface="Poppins" panose="00000500000000000000" pitchFamily="2" charset="0"/>
            </a:rPr>
            <a:t> Contratación</a:t>
          </a:r>
        </a:p>
        <a:p>
          <a:pPr algn="r"/>
          <a:r>
            <a:rPr lang="es-CO" sz="1600" b="1" baseline="0">
              <a:solidFill>
                <a:srgbClr val="002060"/>
              </a:solidFill>
              <a:latin typeface="Poppins" panose="00000500000000000000" pitchFamily="2" charset="0"/>
              <a:cs typeface="Poppins" panose="00000500000000000000" pitchFamily="2" charset="0"/>
            </a:rPr>
            <a:t>Centro Operación de Seguridad (SOC)</a:t>
          </a:r>
        </a:p>
        <a:p>
          <a:pPr algn="r"/>
          <a:r>
            <a:rPr lang="es-CO" sz="1400" b="1" baseline="0">
              <a:solidFill>
                <a:srgbClr val="002060"/>
              </a:solidFill>
              <a:latin typeface="Poppins" panose="00000500000000000000" pitchFamily="2" charset="0"/>
              <a:cs typeface="Poppins" panose="00000500000000000000" pitchFamily="2" charset="0"/>
            </a:rPr>
            <a:t>Marzo 2025</a:t>
          </a:r>
          <a:endParaRPr lang="es-CO" sz="1400" b="1">
            <a:solidFill>
              <a:srgbClr val="002060"/>
            </a:solidFill>
            <a:latin typeface="Poppins" panose="00000500000000000000" pitchFamily="2" charset="0"/>
            <a:cs typeface="Poppins" panose="00000500000000000000" pitchFamily="2"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XFControls"/>
  <bag type="XFComplement">
    <bagId k="XFControls">4</bagId>
  </bag>
  <bag type="DXFComplements" extRef="DXFComplementsMapperExtRef">
    <a k="MappedFeaturePropertyBags">
      <bagId>5</bagId>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EF6AB3-862F-40A1-B775-C664E908CB01}" name="TablaCert" displayName="TablaCert" ref="B6:F36" totalsRowShown="0" headerRowDxfId="39" dataDxfId="37" headerRowBorderDxfId="38" tableBorderDxfId="36" totalsRowBorderDxfId="35">
  <autoFilter ref="B6:F36" xr:uid="{CBEF6AB3-862F-40A1-B775-C664E908CB01}"/>
  <tableColumns count="5">
    <tableColumn id="2" xr3:uid="{2ADF3EF7-8E03-49E4-A8C8-330DA7C6EB2E}" name="Ítem" dataDxfId="34"/>
    <tableColumn id="3" xr3:uid="{12BEBA54-7347-4553-BA2B-100AD377669B}" name="SI" dataDxfId="33"/>
    <tableColumn id="4" xr3:uid="{27B916FD-D468-4805-A4A7-179176A95D30}" name="NO" dataDxfId="32"/>
    <tableColumn id="5" xr3:uid="{4C5EC506-52DE-4710-8357-381AEBE845D9}" name="Justifcación" dataDxfId="31"/>
    <tableColumn id="6" xr3:uid="{F7BAA993-1BF3-47F3-BF3B-2B54FB3E5A49}" name="Id" dataDxfId="3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F540B8-3AE6-472A-9FDB-522FF8A40AA9}" name="TablaCert3" displayName="TablaCert3" ref="B6:F71" totalsRowShown="0" headerRowDxfId="29" dataDxfId="27" headerRowBorderDxfId="28" tableBorderDxfId="26" totalsRowBorderDxfId="25">
  <autoFilter ref="B6:F71" xr:uid="{CBEF6AB3-862F-40A1-B775-C664E908CB01}"/>
  <tableColumns count="5">
    <tableColumn id="2" xr3:uid="{60DB47E8-5EBE-46EE-84CC-9E4CE4015933}" name="Ítem" dataDxfId="24"/>
    <tableColumn id="3" xr3:uid="{6A822DEA-C869-44C3-8CEE-6F0F0DB6C0D5}" name="SI" dataDxfId="23"/>
    <tableColumn id="4" xr3:uid="{5B9F5092-4BBA-42CC-9705-84D6B0AA8C94}" name="NO" dataDxfId="22"/>
    <tableColumn id="5" xr3:uid="{545D7418-901B-4F03-BFE2-D40964020A44}" name="Justifcación" dataDxfId="21"/>
    <tableColumn id="1" xr3:uid="{92CE18B1-4C87-434B-A6D9-FE6F006A9875}" name="Id" dataDxfId="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4FF849-BDC0-4DA5-9272-EBDB156ED4DB}" name="TablaCert35" displayName="TablaCert35" ref="B6:F20" totalsRowShown="0" headerRowDxfId="19" dataDxfId="17" headerRowBorderDxfId="18" tableBorderDxfId="16" totalsRowBorderDxfId="15">
  <autoFilter ref="B6:F20" xr:uid="{CBEF6AB3-862F-40A1-B775-C664E908CB01}"/>
  <tableColumns count="5">
    <tableColumn id="2" xr3:uid="{09A8D49F-8AAA-4D77-BAB0-2DD1AEF81A62}" name="Ítem" dataDxfId="14"/>
    <tableColumn id="3" xr3:uid="{9A9B5F59-DFA7-4A80-95E0-54BD8C0BFE04}" name="SI" dataDxfId="13"/>
    <tableColumn id="4" xr3:uid="{0815FC2E-7058-4493-8B44-45715C1D5FFA}" name="NO" dataDxfId="12"/>
    <tableColumn id="5" xr3:uid="{94536ED3-3EAC-46A7-9483-9D1A91234A64}" name="Justifcación" dataDxfId="11"/>
    <tableColumn id="1" xr3:uid="{F9FC09F2-E8AB-4764-B084-E69196838267}" name="Id" dataDxfId="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3197EB4-E753-4DA3-8BE7-CBFA39303CE0}" name="TablaCert356" displayName="TablaCert356" ref="B6:F15" totalsRowShown="0" headerRowDxfId="9" dataDxfId="7" headerRowBorderDxfId="8" tableBorderDxfId="6" totalsRowBorderDxfId="5">
  <autoFilter ref="B6:F15" xr:uid="{CBEF6AB3-862F-40A1-B775-C664E908CB01}"/>
  <tableColumns count="5">
    <tableColumn id="2" xr3:uid="{54A778B6-F513-4AEA-B0FB-6D3074F9018D}" name="Ítem" dataDxfId="4"/>
    <tableColumn id="3" xr3:uid="{40486B2E-D90C-4CF1-8AB2-188F4EF0E6E3}" name="SI" dataDxfId="3"/>
    <tableColumn id="4" xr3:uid="{25873C85-B9D7-4CCE-9275-58A8A315D877}" name="NO" dataDxfId="2"/>
    <tableColumn id="5" xr3:uid="{CFCED719-CBC5-415F-B0AB-A6921C45E33B}" name="Justifcación" dataDxfId="1"/>
    <tableColumn id="1" xr3:uid="{0E54FC40-77FF-4AE2-B1D9-934F0D6EA5AC}" name="Id" dataDxfId="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6F0D3B-72F0-421D-BFA9-89FB0AE3E4F6}" name="TablaCert34" displayName="TablaCert34" ref="B6:F19" totalsRowShown="0" headerRowDxfId="49" dataDxfId="47" headerRowBorderDxfId="48" tableBorderDxfId="46" totalsRowBorderDxfId="45">
  <autoFilter ref="B6:F19" xr:uid="{CBEF6AB3-862F-40A1-B775-C664E908CB01}"/>
  <tableColumns count="5">
    <tableColumn id="2" xr3:uid="{E2F12D48-B676-4E70-A219-D6A669338EC4}" name="Ítem" dataDxfId="44"/>
    <tableColumn id="3" xr3:uid="{2F86BA8F-3310-4C45-9AFE-0056FA913041}" name="SI" dataDxfId="43"/>
    <tableColumn id="4" xr3:uid="{84B57704-0CD0-469E-A999-D064337F3081}" name="NO" dataDxfId="42"/>
    <tableColumn id="5" xr3:uid="{6CA67135-AF22-455A-9B28-E8054FFC7939}" name="Justifcación" dataDxfId="41"/>
    <tableColumn id="1" xr3:uid="{08885C80-F4C5-4BB7-8A76-4101C6C9D22F}" name="Id" dataDxfId="4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8A709-55D6-4B88-AEDF-6BB3BB1B994E}">
  <sheetPr codeName="Hoja1"/>
  <dimension ref="A6:I37"/>
  <sheetViews>
    <sheetView showGridLines="0" zoomScale="115" zoomScaleNormal="115" workbookViewId="0">
      <selection activeCell="B12" sqref="B12"/>
    </sheetView>
  </sheetViews>
  <sheetFormatPr baseColWidth="10" defaultColWidth="0" defaultRowHeight="20" x14ac:dyDescent="0.9"/>
  <cols>
    <col min="1" max="1" width="3.42578125" style="4" customWidth="1"/>
    <col min="2" max="2" width="81.92578125" style="11" customWidth="1"/>
    <col min="3" max="3" width="5.5703125" style="12" bestFit="1" customWidth="1"/>
    <col min="4" max="4" width="6.5703125" style="12" bestFit="1" customWidth="1"/>
    <col min="5" max="5" width="42.92578125" style="4" customWidth="1"/>
    <col min="6" max="6" width="5.7109375" style="12" bestFit="1" customWidth="1"/>
    <col min="7" max="7" width="3.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40" x14ac:dyDescent="0.9">
      <c r="B7" s="7" t="s">
        <v>5</v>
      </c>
      <c r="C7" s="13" t="b">
        <v>0</v>
      </c>
      <c r="D7" s="14" t="b">
        <v>0</v>
      </c>
      <c r="E7" s="15"/>
      <c r="F7" s="8">
        <v>1</v>
      </c>
      <c r="G7" s="4"/>
      <c r="I7" s="6"/>
    </row>
    <row r="8" spans="2:9" x14ac:dyDescent="0.9">
      <c r="B8" s="7" t="s">
        <v>6</v>
      </c>
      <c r="C8" s="13" t="b">
        <v>0</v>
      </c>
      <c r="D8" s="14" t="b">
        <v>0</v>
      </c>
      <c r="E8" s="16"/>
      <c r="F8" s="9">
        <f>IF(TablaCert[[#This Row],[Ítem]]&lt;&gt;"",F7+1,"")</f>
        <v>2</v>
      </c>
      <c r="G8" s="4"/>
      <c r="I8" s="6"/>
    </row>
    <row r="9" spans="2:9" x14ac:dyDescent="0.9">
      <c r="B9" s="7" t="s">
        <v>7</v>
      </c>
      <c r="C9" s="13" t="b">
        <v>0</v>
      </c>
      <c r="D9" s="14" t="b">
        <v>0</v>
      </c>
      <c r="E9" s="16"/>
      <c r="F9" s="9">
        <f>IF(TablaCert[[#This Row],[Ítem]]&lt;&gt;"",F8+1,"")</f>
        <v>3</v>
      </c>
      <c r="G9" s="4"/>
      <c r="I9" s="6"/>
    </row>
    <row r="10" spans="2:9" x14ac:dyDescent="0.9">
      <c r="B10" s="7" t="s">
        <v>8</v>
      </c>
      <c r="C10" s="13" t="b">
        <v>0</v>
      </c>
      <c r="D10" s="14" t="b">
        <v>0</v>
      </c>
      <c r="E10" s="16"/>
      <c r="F10" s="9">
        <f>IF(TablaCert[[#This Row],[Ítem]]&lt;&gt;"",F9+1,"")</f>
        <v>4</v>
      </c>
      <c r="G10" s="4"/>
      <c r="I10" s="6"/>
    </row>
    <row r="11" spans="2:9" x14ac:dyDescent="0.9">
      <c r="B11" s="7" t="s">
        <v>9</v>
      </c>
      <c r="C11" s="13" t="b">
        <v>0</v>
      </c>
      <c r="D11" s="14" t="b">
        <v>0</v>
      </c>
      <c r="E11" s="16"/>
      <c r="F11" s="9">
        <f>IF(TablaCert[[#This Row],[Ítem]]&lt;&gt;"",F10+1,"")</f>
        <v>5</v>
      </c>
      <c r="G11" s="4"/>
      <c r="I11" s="6"/>
    </row>
    <row r="12" spans="2:9" ht="40" x14ac:dyDescent="0.9">
      <c r="B12" s="7" t="s">
        <v>10</v>
      </c>
      <c r="C12" s="13" t="b">
        <v>0</v>
      </c>
      <c r="D12" s="14" t="b">
        <v>0</v>
      </c>
      <c r="E12" s="16"/>
      <c r="F12" s="9">
        <f>IF(TablaCert[[#This Row],[Ítem]]&lt;&gt;"",F11+1,"")</f>
        <v>6</v>
      </c>
      <c r="G12" s="4"/>
      <c r="I12" s="6"/>
    </row>
    <row r="13" spans="2:9" x14ac:dyDescent="0.9">
      <c r="B13" s="7" t="s">
        <v>11</v>
      </c>
      <c r="C13" s="13" t="b">
        <v>0</v>
      </c>
      <c r="D13" s="14" t="b">
        <v>0</v>
      </c>
      <c r="E13" s="16"/>
      <c r="F13" s="9">
        <f>IF(TablaCert[[#This Row],[Ítem]]&lt;&gt;"",F12+1,"")</f>
        <v>7</v>
      </c>
      <c r="G13" s="4"/>
      <c r="I13" s="6"/>
    </row>
    <row r="14" spans="2:9" x14ac:dyDescent="0.9">
      <c r="B14" s="7" t="s">
        <v>12</v>
      </c>
      <c r="C14" s="13" t="b">
        <v>0</v>
      </c>
      <c r="D14" s="14" t="b">
        <v>0</v>
      </c>
      <c r="E14" s="16"/>
      <c r="F14" s="9">
        <f>IF(TablaCert[[#This Row],[Ítem]]&lt;&gt;"",F13+1,"")</f>
        <v>8</v>
      </c>
      <c r="G14" s="4"/>
      <c r="I14" s="6"/>
    </row>
    <row r="15" spans="2:9" x14ac:dyDescent="0.9">
      <c r="B15" s="7" t="s">
        <v>13</v>
      </c>
      <c r="C15" s="13" t="b">
        <v>0</v>
      </c>
      <c r="D15" s="14" t="b">
        <v>0</v>
      </c>
      <c r="E15" s="16"/>
      <c r="F15" s="9">
        <f>IF(TablaCert[[#This Row],[Ítem]]&lt;&gt;"",F14+1,"")</f>
        <v>9</v>
      </c>
      <c r="G15" s="4"/>
      <c r="I15" s="6"/>
    </row>
    <row r="16" spans="2:9" ht="40" x14ac:dyDescent="0.9">
      <c r="B16" s="7" t="s">
        <v>14</v>
      </c>
      <c r="C16" s="13" t="b">
        <v>0</v>
      </c>
      <c r="D16" s="14" t="b">
        <v>0</v>
      </c>
      <c r="E16" s="16"/>
      <c r="F16" s="9">
        <f>IF(TablaCert[[#This Row],[Ítem]]&lt;&gt;"",F15+1,"")</f>
        <v>10</v>
      </c>
      <c r="G16" s="4"/>
      <c r="I16" s="6"/>
    </row>
    <row r="17" spans="2:9" ht="40" x14ac:dyDescent="0.9">
      <c r="B17" s="7" t="s">
        <v>15</v>
      </c>
      <c r="C17" s="13" t="b">
        <v>0</v>
      </c>
      <c r="D17" s="14" t="b">
        <v>0</v>
      </c>
      <c r="E17" s="16"/>
      <c r="F17" s="9">
        <f>IF(TablaCert[[#This Row],[Ítem]]&lt;&gt;"",F16+1,"")</f>
        <v>11</v>
      </c>
      <c r="G17" s="4"/>
      <c r="I17" s="6"/>
    </row>
    <row r="18" spans="2:9" ht="40" x14ac:dyDescent="0.9">
      <c r="B18" s="7" t="s">
        <v>16</v>
      </c>
      <c r="C18" s="13" t="b">
        <v>0</v>
      </c>
      <c r="D18" s="14" t="b">
        <v>0</v>
      </c>
      <c r="E18" s="16"/>
      <c r="F18" s="9">
        <f>IF(TablaCert[[#This Row],[Ítem]]&lt;&gt;"",F17+1,"")</f>
        <v>12</v>
      </c>
      <c r="G18" s="4"/>
      <c r="I18" s="6"/>
    </row>
    <row r="19" spans="2:9" x14ac:dyDescent="0.9">
      <c r="B19" s="7" t="s">
        <v>17</v>
      </c>
      <c r="C19" s="13" t="b">
        <v>0</v>
      </c>
      <c r="D19" s="14" t="b">
        <v>0</v>
      </c>
      <c r="E19" s="16"/>
      <c r="F19" s="9">
        <f>IF(TablaCert[[#This Row],[Ítem]]&lt;&gt;"",F18+1,"")</f>
        <v>13</v>
      </c>
      <c r="G19" s="4"/>
      <c r="I19" s="6"/>
    </row>
    <row r="20" spans="2:9" ht="36.75" customHeight="1" x14ac:dyDescent="0.9">
      <c r="B20" s="7" t="s">
        <v>18</v>
      </c>
      <c r="C20" s="13" t="b">
        <v>0</v>
      </c>
      <c r="D20" s="14" t="b">
        <v>0</v>
      </c>
      <c r="E20" s="16"/>
      <c r="F20" s="9">
        <f>IF(TablaCert[[#This Row],[Ítem]]&lt;&gt;"",F19+1,"")</f>
        <v>14</v>
      </c>
      <c r="G20" s="4"/>
      <c r="I20" s="6"/>
    </row>
    <row r="21" spans="2:9" x14ac:dyDescent="0.9">
      <c r="B21" s="7" t="s">
        <v>19</v>
      </c>
      <c r="C21" s="13" t="b">
        <v>0</v>
      </c>
      <c r="D21" s="14" t="b">
        <v>0</v>
      </c>
      <c r="E21" s="16"/>
      <c r="F21" s="9">
        <f>IF(TablaCert[[#This Row],[Ítem]]&lt;&gt;"",F20+1,"")</f>
        <v>15</v>
      </c>
      <c r="G21" s="4"/>
      <c r="I21" s="6"/>
    </row>
    <row r="22" spans="2:9" ht="40" x14ac:dyDescent="0.9">
      <c r="B22" s="7" t="s">
        <v>20</v>
      </c>
      <c r="C22" s="13" t="b">
        <v>0</v>
      </c>
      <c r="D22" s="14" t="b">
        <v>0</v>
      </c>
      <c r="E22" s="16"/>
      <c r="F22" s="9">
        <f>IF(TablaCert[[#This Row],[Ítem]]&lt;&gt;"",F21+1,"")</f>
        <v>16</v>
      </c>
      <c r="G22" s="4"/>
      <c r="I22" s="6"/>
    </row>
    <row r="23" spans="2:9" ht="40" x14ac:dyDescent="0.9">
      <c r="B23" s="7" t="s">
        <v>21</v>
      </c>
      <c r="C23" s="13" t="b">
        <v>0</v>
      </c>
      <c r="D23" s="14" t="b">
        <v>0</v>
      </c>
      <c r="E23" s="16"/>
      <c r="F23" s="9">
        <f>IF(TablaCert[[#This Row],[Ítem]]&lt;&gt;"",F22+1,"")</f>
        <v>17</v>
      </c>
      <c r="G23" s="4"/>
      <c r="I23" s="6"/>
    </row>
    <row r="24" spans="2:9" x14ac:dyDescent="0.9">
      <c r="B24" s="7" t="s">
        <v>22</v>
      </c>
      <c r="C24" s="13" t="b">
        <v>0</v>
      </c>
      <c r="D24" s="14" t="b">
        <v>0</v>
      </c>
      <c r="E24" s="16"/>
      <c r="F24" s="9">
        <f>IF(TablaCert[[#This Row],[Ítem]]&lt;&gt;"",F23+1,"")</f>
        <v>18</v>
      </c>
      <c r="G24" s="4"/>
      <c r="I24" s="6"/>
    </row>
    <row r="25" spans="2:9" x14ac:dyDescent="0.9">
      <c r="B25" s="7" t="s">
        <v>23</v>
      </c>
      <c r="C25" s="13" t="b">
        <v>0</v>
      </c>
      <c r="D25" s="14" t="b">
        <v>0</v>
      </c>
      <c r="E25" s="16"/>
      <c r="F25" s="9">
        <f>IF(TablaCert[[#This Row],[Ítem]]&lt;&gt;"",F24+1,"")</f>
        <v>19</v>
      </c>
      <c r="G25" s="4"/>
      <c r="I25" s="6"/>
    </row>
    <row r="26" spans="2:9" x14ac:dyDescent="0.9">
      <c r="B26" s="7" t="s">
        <v>24</v>
      </c>
      <c r="C26" s="13" t="b">
        <v>0</v>
      </c>
      <c r="D26" s="14" t="b">
        <v>0</v>
      </c>
      <c r="E26" s="16"/>
      <c r="F26" s="9">
        <f>IF(TablaCert[[#This Row],[Ítem]]&lt;&gt;"",F25+1,"")</f>
        <v>20</v>
      </c>
      <c r="G26" s="4"/>
      <c r="I26" s="6"/>
    </row>
    <row r="27" spans="2:9" ht="60" x14ac:dyDescent="0.9">
      <c r="B27" s="7" t="s">
        <v>25</v>
      </c>
      <c r="C27" s="13" t="b">
        <v>0</v>
      </c>
      <c r="D27" s="14" t="b">
        <v>0</v>
      </c>
      <c r="E27" s="16"/>
      <c r="F27" s="9">
        <f>IF(TablaCert[[#This Row],[Ítem]]&lt;&gt;"",F26+1,"")</f>
        <v>21</v>
      </c>
      <c r="G27" s="4"/>
      <c r="I27" s="6"/>
    </row>
    <row r="28" spans="2:9" x14ac:dyDescent="0.9">
      <c r="B28" s="7" t="s">
        <v>26</v>
      </c>
      <c r="C28" s="13" t="b">
        <v>0</v>
      </c>
      <c r="D28" s="14" t="b">
        <v>0</v>
      </c>
      <c r="E28" s="16"/>
      <c r="F28" s="9">
        <f>IF(TablaCert[[#This Row],[Ítem]]&lt;&gt;"",F27+1,"")</f>
        <v>22</v>
      </c>
      <c r="G28" s="4"/>
      <c r="I28" s="6"/>
    </row>
    <row r="29" spans="2:9" ht="40" x14ac:dyDescent="0.9">
      <c r="B29" s="7" t="s">
        <v>27</v>
      </c>
      <c r="C29" s="13" t="b">
        <v>0</v>
      </c>
      <c r="D29" s="14" t="b">
        <v>0</v>
      </c>
      <c r="E29" s="16"/>
      <c r="F29" s="9">
        <f>IF(TablaCert[[#This Row],[Ítem]]&lt;&gt;"",F28+1,"")</f>
        <v>23</v>
      </c>
      <c r="G29" s="4"/>
      <c r="I29" s="6"/>
    </row>
    <row r="30" spans="2:9" ht="40" x14ac:dyDescent="0.9">
      <c r="B30" s="7" t="s">
        <v>28</v>
      </c>
      <c r="C30" s="13" t="b">
        <v>0</v>
      </c>
      <c r="D30" s="14" t="b">
        <v>0</v>
      </c>
      <c r="E30" s="16"/>
      <c r="F30" s="9">
        <f>IF(TablaCert[[#This Row],[Ítem]]&lt;&gt;"",F29+1,"")</f>
        <v>24</v>
      </c>
      <c r="G30" s="4"/>
      <c r="I30" s="6"/>
    </row>
    <row r="31" spans="2:9" ht="40" x14ac:dyDescent="0.9">
      <c r="B31" s="10" t="s">
        <v>29</v>
      </c>
      <c r="C31" s="17" t="b">
        <v>0</v>
      </c>
      <c r="D31" s="18" t="b">
        <v>0</v>
      </c>
      <c r="E31" s="19"/>
      <c r="F31" s="9">
        <f>IF(TablaCert[[#This Row],[Ítem]]&lt;&gt;"",F30+1,"")</f>
        <v>25</v>
      </c>
      <c r="G31" s="4"/>
      <c r="I31" s="6"/>
    </row>
    <row r="32" spans="2:9" ht="40" x14ac:dyDescent="0.9">
      <c r="B32" s="7" t="s">
        <v>30</v>
      </c>
      <c r="C32" s="13" t="b">
        <v>0</v>
      </c>
      <c r="D32" s="13" t="b">
        <v>0</v>
      </c>
      <c r="E32" s="16"/>
      <c r="F32" s="9">
        <f>IF(TablaCert[[#This Row],[Ítem]]&lt;&gt;"",F31+1,"")</f>
        <v>26</v>
      </c>
      <c r="G32" s="4"/>
      <c r="I32" s="6"/>
    </row>
    <row r="33" spans="2:9" ht="60" x14ac:dyDescent="0.9">
      <c r="B33" s="7" t="s">
        <v>31</v>
      </c>
      <c r="C33" s="13" t="b">
        <v>0</v>
      </c>
      <c r="D33" s="13" t="b">
        <v>0</v>
      </c>
      <c r="E33" s="16"/>
      <c r="F33" s="9">
        <f>IF(TablaCert[[#This Row],[Ítem]]&lt;&gt;"",F32+1,"")</f>
        <v>27</v>
      </c>
      <c r="G33" s="4"/>
      <c r="I33" s="6"/>
    </row>
    <row r="34" spans="2:9" ht="60" x14ac:dyDescent="0.9">
      <c r="B34" s="7" t="s">
        <v>32</v>
      </c>
      <c r="C34" s="13" t="b">
        <v>0</v>
      </c>
      <c r="D34" s="13" t="b">
        <v>0</v>
      </c>
      <c r="E34" s="16"/>
      <c r="F34" s="9">
        <f>IF(TablaCert[[#This Row],[Ítem]]&lt;&gt;"",F33+1,"")</f>
        <v>28</v>
      </c>
      <c r="G34" s="4"/>
      <c r="I34" s="6"/>
    </row>
    <row r="35" spans="2:9" ht="40" x14ac:dyDescent="0.9">
      <c r="B35" s="7" t="s">
        <v>33</v>
      </c>
      <c r="C35" s="13" t="b">
        <v>0</v>
      </c>
      <c r="D35" s="13" t="b">
        <v>0</v>
      </c>
      <c r="E35" s="16"/>
      <c r="F35" s="9">
        <f>IF(TablaCert[[#This Row],[Ítem]]&lt;&gt;"",F34+1,"")</f>
        <v>29</v>
      </c>
      <c r="G35" s="4"/>
      <c r="H35" s="6"/>
    </row>
    <row r="36" spans="2:9" ht="40" x14ac:dyDescent="0.9">
      <c r="B36" s="7" t="s">
        <v>34</v>
      </c>
      <c r="C36" s="13" t="b">
        <v>0</v>
      </c>
      <c r="D36" s="13" t="b">
        <v>0</v>
      </c>
      <c r="E36" s="16"/>
      <c r="F36" s="9">
        <f>IF(TablaCert[[#This Row],[Ítem]]&lt;&gt;"",F35+1,"")</f>
        <v>30</v>
      </c>
      <c r="G36" s="4"/>
      <c r="H36" s="6"/>
    </row>
    <row r="37" spans="2:9" ht="38" x14ac:dyDescent="0.9">
      <c r="B37" s="33" t="str">
        <f>"Calificación: "&amp;TEXT(COUNTIF(TablaCert[SI],TRUE)/COUNTA(TablaCert[Ítem]),"0.00%")</f>
        <v>Calificación: 0.00%</v>
      </c>
      <c r="C37" s="34"/>
      <c r="D37" s="34"/>
      <c r="E37" s="34"/>
      <c r="F37" s="34"/>
    </row>
  </sheetData>
  <sheetProtection algorithmName="SHA-512" hashValue="/f2QcLVCGasPprdTueMXSb8J1ln47310j/TkiE/pmAjCD+tI+6RS9GtPw96KLJV0Tr+Ug45b4YmajBRdEVgEyg==" saltValue="1JE7dD0xVJAMdt9V6GZY2g==" spinCount="100000" sheet="1" autoFilter="0"/>
  <mergeCells count="1">
    <mergeCell ref="B37:F37"/>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0B02-0375-465E-97F2-49422CAE454E}">
  <dimension ref="A6:I73"/>
  <sheetViews>
    <sheetView showGridLines="0" tabSelected="1" topLeftCell="A65" zoomScale="90" zoomScaleNormal="90" workbookViewId="0">
      <selection activeCell="B68" sqref="B68"/>
    </sheetView>
  </sheetViews>
  <sheetFormatPr baseColWidth="10" defaultColWidth="0" defaultRowHeight="20" x14ac:dyDescent="0.9"/>
  <cols>
    <col min="1" max="1" width="3.5" style="4" customWidth="1"/>
    <col min="2" max="2" width="81.92578125" style="11" customWidth="1"/>
    <col min="3" max="3" width="5.5703125" style="12" bestFit="1" customWidth="1"/>
    <col min="4" max="4" width="6.5703125" style="12" bestFit="1" customWidth="1"/>
    <col min="5" max="5" width="42.92578125" style="4" customWidth="1"/>
    <col min="6" max="6" width="5.7109375" style="12" bestFit="1" customWidth="1"/>
    <col min="7" max="7" width="3.9257812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180" x14ac:dyDescent="0.9">
      <c r="B7" s="20" t="s">
        <v>35</v>
      </c>
      <c r="C7" s="13" t="b">
        <v>0</v>
      </c>
      <c r="D7" s="14" t="b">
        <v>0</v>
      </c>
      <c r="E7" s="16"/>
      <c r="F7" s="8">
        <v>1</v>
      </c>
      <c r="G7" s="4"/>
      <c r="I7" s="6"/>
    </row>
    <row r="8" spans="2:9" ht="60" x14ac:dyDescent="0.9">
      <c r="B8" s="20" t="s">
        <v>36</v>
      </c>
      <c r="C8" s="13" t="b">
        <v>0</v>
      </c>
      <c r="D8" s="14" t="b">
        <v>0</v>
      </c>
      <c r="E8" s="16"/>
      <c r="F8" s="9">
        <f>IF(TablaCert3[[#This Row],[Ítem]]&lt;&gt;"",F7+1,"")</f>
        <v>2</v>
      </c>
      <c r="G8" s="4"/>
      <c r="I8" s="6"/>
    </row>
    <row r="9" spans="2:9" ht="40" x14ac:dyDescent="0.9">
      <c r="B9" s="20" t="s">
        <v>37</v>
      </c>
      <c r="C9" s="13" t="b">
        <v>0</v>
      </c>
      <c r="D9" s="14" t="b">
        <v>0</v>
      </c>
      <c r="E9" s="16"/>
      <c r="F9" s="9">
        <f>IF(TablaCert3[[#This Row],[Ítem]]&lt;&gt;"",F8+1,"")</f>
        <v>3</v>
      </c>
      <c r="G9" s="4"/>
      <c r="I9" s="6"/>
    </row>
    <row r="10" spans="2:9" ht="80" x14ac:dyDescent="0.9">
      <c r="B10" s="20" t="s">
        <v>38</v>
      </c>
      <c r="C10" s="13" t="b">
        <v>0</v>
      </c>
      <c r="D10" s="14" t="b">
        <v>0</v>
      </c>
      <c r="E10" s="16"/>
      <c r="F10" s="9">
        <f>IF(TablaCert3[[#This Row],[Ítem]]&lt;&gt;"",F9+1,"")</f>
        <v>4</v>
      </c>
      <c r="G10" s="4"/>
      <c r="I10" s="6"/>
    </row>
    <row r="11" spans="2:9" ht="60" x14ac:dyDescent="0.9">
      <c r="B11" s="20" t="s">
        <v>39</v>
      </c>
      <c r="C11" s="13" t="b">
        <v>0</v>
      </c>
      <c r="D11" s="14" t="b">
        <v>0</v>
      </c>
      <c r="E11" s="16"/>
      <c r="F11" s="9">
        <f>IF(TablaCert3[[#This Row],[Ítem]]&lt;&gt;"",F10+1,"")</f>
        <v>5</v>
      </c>
      <c r="G11" s="4"/>
      <c r="I11" s="6"/>
    </row>
    <row r="12" spans="2:9" ht="70.5" customHeight="1" x14ac:dyDescent="0.9">
      <c r="B12" s="20" t="s">
        <v>40</v>
      </c>
      <c r="C12" s="13" t="b">
        <v>0</v>
      </c>
      <c r="D12" s="14" t="b">
        <v>0</v>
      </c>
      <c r="E12" s="16"/>
      <c r="F12" s="9">
        <f>IF(TablaCert3[[#This Row],[Ítem]]&lt;&gt;"",F11+1,"")</f>
        <v>6</v>
      </c>
      <c r="G12" s="4"/>
      <c r="I12" s="6"/>
    </row>
    <row r="13" spans="2:9" ht="80" x14ac:dyDescent="0.9">
      <c r="B13" s="20" t="s">
        <v>41</v>
      </c>
      <c r="C13" s="13" t="b">
        <v>0</v>
      </c>
      <c r="D13" s="14" t="b">
        <v>0</v>
      </c>
      <c r="E13" s="16"/>
      <c r="F13" s="9">
        <f>IF(TablaCert3[[#This Row],[Ítem]]&lt;&gt;"",F12+1,"")</f>
        <v>7</v>
      </c>
      <c r="G13" s="4"/>
      <c r="I13" s="6"/>
    </row>
    <row r="14" spans="2:9" ht="40" x14ac:dyDescent="0.9">
      <c r="B14" s="20" t="s">
        <v>42</v>
      </c>
      <c r="C14" s="13" t="b">
        <v>0</v>
      </c>
      <c r="D14" s="14" t="b">
        <v>0</v>
      </c>
      <c r="E14" s="16"/>
      <c r="F14" s="9">
        <f>IF(TablaCert3[[#This Row],[Ítem]]&lt;&gt;"",F13+1,"")</f>
        <v>8</v>
      </c>
      <c r="G14" s="4"/>
      <c r="I14" s="6"/>
    </row>
    <row r="15" spans="2:9" ht="60" x14ac:dyDescent="0.9">
      <c r="B15" s="20" t="s">
        <v>43</v>
      </c>
      <c r="C15" s="13" t="b">
        <v>0</v>
      </c>
      <c r="D15" s="14" t="b">
        <v>0</v>
      </c>
      <c r="E15" s="16"/>
      <c r="F15" s="9">
        <f>IF(TablaCert3[[#This Row],[Ítem]]&lt;&gt;"",F14+1,"")</f>
        <v>9</v>
      </c>
      <c r="G15" s="4"/>
      <c r="I15" s="6"/>
    </row>
    <row r="16" spans="2:9" ht="80" x14ac:dyDescent="0.9">
      <c r="B16" s="20" t="s">
        <v>44</v>
      </c>
      <c r="C16" s="13" t="b">
        <v>0</v>
      </c>
      <c r="D16" s="14" t="b">
        <v>0</v>
      </c>
      <c r="E16" s="16"/>
      <c r="F16" s="9">
        <f>IF(TablaCert3[[#This Row],[Ítem]]&lt;&gt;"",F15+1,"")</f>
        <v>10</v>
      </c>
      <c r="G16" s="4"/>
      <c r="I16" s="6"/>
    </row>
    <row r="17" spans="2:9" x14ac:dyDescent="0.9">
      <c r="B17" s="20" t="s">
        <v>45</v>
      </c>
      <c r="C17" s="13" t="b">
        <v>0</v>
      </c>
      <c r="D17" s="14" t="b">
        <v>0</v>
      </c>
      <c r="E17" s="16"/>
      <c r="F17" s="9">
        <f>IF(TablaCert3[[#This Row],[Ítem]]&lt;&gt;"",F16+1,"")</f>
        <v>11</v>
      </c>
      <c r="G17" s="4"/>
      <c r="I17" s="6"/>
    </row>
    <row r="18" spans="2:9" ht="40" x14ac:dyDescent="0.9">
      <c r="B18" s="20" t="s">
        <v>46</v>
      </c>
      <c r="C18" s="13" t="b">
        <v>0</v>
      </c>
      <c r="D18" s="14" t="b">
        <v>0</v>
      </c>
      <c r="E18" s="16"/>
      <c r="F18" s="9">
        <f>IF(TablaCert3[[#This Row],[Ítem]]&lt;&gt;"",F17+1,"")</f>
        <v>12</v>
      </c>
      <c r="G18" s="4"/>
      <c r="I18" s="6"/>
    </row>
    <row r="19" spans="2:9" ht="40" x14ac:dyDescent="0.9">
      <c r="B19" s="20" t="s">
        <v>47</v>
      </c>
      <c r="C19" s="13" t="b">
        <v>0</v>
      </c>
      <c r="D19" s="14" t="b">
        <v>0</v>
      </c>
      <c r="E19" s="16"/>
      <c r="F19" s="9">
        <f>IF(TablaCert3[[#This Row],[Ítem]]&lt;&gt;"",F18+1,"")</f>
        <v>13</v>
      </c>
      <c r="G19" s="4"/>
      <c r="I19" s="6"/>
    </row>
    <row r="20" spans="2:9" x14ac:dyDescent="0.9">
      <c r="B20" s="20" t="s">
        <v>48</v>
      </c>
      <c r="C20" s="13" t="b">
        <v>0</v>
      </c>
      <c r="D20" s="14" t="b">
        <v>0</v>
      </c>
      <c r="E20" s="16"/>
      <c r="F20" s="9">
        <f>IF(TablaCert3[[#This Row],[Ítem]]&lt;&gt;"",F19+1,"")</f>
        <v>14</v>
      </c>
      <c r="G20" s="4"/>
      <c r="I20" s="6"/>
    </row>
    <row r="21" spans="2:9" x14ac:dyDescent="0.9">
      <c r="B21" s="20" t="s">
        <v>49</v>
      </c>
      <c r="C21" s="13" t="b">
        <v>0</v>
      </c>
      <c r="D21" s="14" t="b">
        <v>0</v>
      </c>
      <c r="E21" s="16"/>
      <c r="F21" s="9">
        <f>IF(TablaCert3[[#This Row],[Ítem]]&lt;&gt;"",F20+1,"")</f>
        <v>15</v>
      </c>
      <c r="G21" s="4"/>
      <c r="I21" s="6"/>
    </row>
    <row r="22" spans="2:9" x14ac:dyDescent="0.9">
      <c r="B22" s="20" t="s">
        <v>50</v>
      </c>
      <c r="C22" s="13" t="b">
        <v>0</v>
      </c>
      <c r="D22" s="14" t="b">
        <v>0</v>
      </c>
      <c r="E22" s="16"/>
      <c r="F22" s="9">
        <f>IF(TablaCert3[[#This Row],[Ítem]]&lt;&gt;"",F21+1,"")</f>
        <v>16</v>
      </c>
      <c r="G22" s="4"/>
      <c r="I22" s="6"/>
    </row>
    <row r="23" spans="2:9" x14ac:dyDescent="0.9">
      <c r="B23" s="20" t="s">
        <v>51</v>
      </c>
      <c r="C23" s="13" t="b">
        <v>0</v>
      </c>
      <c r="D23" s="14" t="b">
        <v>0</v>
      </c>
      <c r="E23" s="16"/>
      <c r="F23" s="9">
        <f>IF(TablaCert3[[#This Row],[Ítem]]&lt;&gt;"",F22+1,"")</f>
        <v>17</v>
      </c>
      <c r="G23" s="4"/>
      <c r="I23" s="6"/>
    </row>
    <row r="24" spans="2:9" ht="40" x14ac:dyDescent="0.9">
      <c r="B24" s="20" t="s">
        <v>52</v>
      </c>
      <c r="C24" s="13" t="b">
        <v>0</v>
      </c>
      <c r="D24" s="14" t="b">
        <v>0</v>
      </c>
      <c r="E24" s="16"/>
      <c r="F24" s="9">
        <f>IF(TablaCert3[[#This Row],[Ítem]]&lt;&gt;"",F23+1,"")</f>
        <v>18</v>
      </c>
      <c r="G24" s="4"/>
      <c r="I24" s="6"/>
    </row>
    <row r="25" spans="2:9" x14ac:dyDescent="0.9">
      <c r="B25" s="20" t="s">
        <v>53</v>
      </c>
      <c r="C25" s="13" t="b">
        <v>0</v>
      </c>
      <c r="D25" s="14" t="b">
        <v>0</v>
      </c>
      <c r="E25" s="16"/>
      <c r="F25" s="9">
        <f>IF(TablaCert3[[#This Row],[Ítem]]&lt;&gt;"",F24+1,"")</f>
        <v>19</v>
      </c>
      <c r="G25" s="4"/>
      <c r="I25" s="6"/>
    </row>
    <row r="26" spans="2:9" x14ac:dyDescent="0.9">
      <c r="B26" s="20" t="s">
        <v>54</v>
      </c>
      <c r="C26" s="13" t="b">
        <v>0</v>
      </c>
      <c r="D26" s="14" t="b">
        <v>0</v>
      </c>
      <c r="E26" s="16"/>
      <c r="F26" s="9">
        <f>IF(TablaCert3[[#This Row],[Ítem]]&lt;&gt;"",F25+1,"")</f>
        <v>20</v>
      </c>
      <c r="G26" s="4"/>
      <c r="I26" s="6"/>
    </row>
    <row r="27" spans="2:9" x14ac:dyDescent="0.9">
      <c r="B27" s="20" t="s">
        <v>55</v>
      </c>
      <c r="C27" s="13" t="b">
        <v>0</v>
      </c>
      <c r="D27" s="14" t="b">
        <v>0</v>
      </c>
      <c r="E27" s="16"/>
      <c r="F27" s="9">
        <f>IF(TablaCert3[[#This Row],[Ítem]]&lt;&gt;"",F26+1,"")</f>
        <v>21</v>
      </c>
      <c r="G27" s="4"/>
      <c r="I27" s="6"/>
    </row>
    <row r="28" spans="2:9" x14ac:dyDescent="0.9">
      <c r="B28" s="20" t="s">
        <v>56</v>
      </c>
      <c r="C28" s="13" t="b">
        <v>0</v>
      </c>
      <c r="D28" s="14" t="b">
        <v>0</v>
      </c>
      <c r="E28" s="16"/>
      <c r="F28" s="9">
        <f>IF(TablaCert3[[#This Row],[Ítem]]&lt;&gt;"",F27+1,"")</f>
        <v>22</v>
      </c>
      <c r="G28" s="4"/>
      <c r="I28" s="6"/>
    </row>
    <row r="29" spans="2:9" ht="40" x14ac:dyDescent="0.9">
      <c r="B29" s="20" t="s">
        <v>57</v>
      </c>
      <c r="C29" s="13" t="b">
        <v>0</v>
      </c>
      <c r="D29" s="14" t="b">
        <v>0</v>
      </c>
      <c r="E29" s="16"/>
      <c r="F29" s="9">
        <f>IF(TablaCert3[[#This Row],[Ítem]]&lt;&gt;"",F28+1,"")</f>
        <v>23</v>
      </c>
      <c r="G29" s="4"/>
      <c r="I29" s="6"/>
    </row>
    <row r="30" spans="2:9" x14ac:dyDescent="0.9">
      <c r="B30" s="20" t="s">
        <v>58</v>
      </c>
      <c r="C30" s="13" t="b">
        <v>0</v>
      </c>
      <c r="D30" s="14" t="b">
        <v>0</v>
      </c>
      <c r="E30" s="16"/>
      <c r="F30" s="9">
        <f>IF(TablaCert3[[#This Row],[Ítem]]&lt;&gt;"",F29+1,"")</f>
        <v>24</v>
      </c>
      <c r="G30" s="4"/>
      <c r="I30" s="6"/>
    </row>
    <row r="31" spans="2:9" x14ac:dyDescent="0.9">
      <c r="B31" s="20" t="s">
        <v>59</v>
      </c>
      <c r="C31" s="13" t="b">
        <v>0</v>
      </c>
      <c r="D31" s="14" t="b">
        <v>0</v>
      </c>
      <c r="E31" s="16"/>
      <c r="F31" s="9">
        <f>IF(TablaCert3[[#This Row],[Ítem]]&lt;&gt;"",F30+1,"")</f>
        <v>25</v>
      </c>
      <c r="G31" s="4"/>
      <c r="I31" s="6"/>
    </row>
    <row r="32" spans="2:9" x14ac:dyDescent="0.9">
      <c r="B32" s="20" t="s">
        <v>60</v>
      </c>
      <c r="C32" s="13" t="b">
        <v>0</v>
      </c>
      <c r="D32" s="14" t="b">
        <v>0</v>
      </c>
      <c r="E32" s="16"/>
      <c r="F32" s="9">
        <f>IF(TablaCert3[[#This Row],[Ítem]]&lt;&gt;"",F31+1,"")</f>
        <v>26</v>
      </c>
      <c r="G32" s="4"/>
      <c r="I32" s="6"/>
    </row>
    <row r="33" spans="2:9" x14ac:dyDescent="0.9">
      <c r="B33" s="20" t="s">
        <v>61</v>
      </c>
      <c r="C33" s="13" t="b">
        <v>0</v>
      </c>
      <c r="D33" s="14" t="b">
        <v>0</v>
      </c>
      <c r="E33" s="16"/>
      <c r="F33" s="9">
        <f>IF(TablaCert3[[#This Row],[Ítem]]&lt;&gt;"",F32+1,"")</f>
        <v>27</v>
      </c>
      <c r="G33" s="4"/>
      <c r="I33" s="6"/>
    </row>
    <row r="34" spans="2:9" x14ac:dyDescent="0.9">
      <c r="B34" s="20" t="s">
        <v>62</v>
      </c>
      <c r="C34" s="13" t="b">
        <v>0</v>
      </c>
      <c r="D34" s="14" t="b">
        <v>0</v>
      </c>
      <c r="E34" s="16"/>
      <c r="F34" s="9">
        <f>IF(TablaCert3[[#This Row],[Ítem]]&lt;&gt;"",F33+1,"")</f>
        <v>28</v>
      </c>
      <c r="G34" s="4"/>
      <c r="I34" s="6"/>
    </row>
    <row r="35" spans="2:9" x14ac:dyDescent="0.9">
      <c r="B35" s="20" t="s">
        <v>63</v>
      </c>
      <c r="C35" s="13" t="b">
        <v>0</v>
      </c>
      <c r="D35" s="14" t="b">
        <v>0</v>
      </c>
      <c r="E35" s="16"/>
      <c r="F35" s="9">
        <f>IF(TablaCert3[[#This Row],[Ítem]]&lt;&gt;"",F34+1,"")</f>
        <v>29</v>
      </c>
      <c r="G35" s="4"/>
      <c r="I35" s="6"/>
    </row>
    <row r="36" spans="2:9" x14ac:dyDescent="0.9">
      <c r="B36" s="20" t="s">
        <v>64</v>
      </c>
      <c r="C36" s="13" t="b">
        <v>0</v>
      </c>
      <c r="D36" s="14" t="b">
        <v>0</v>
      </c>
      <c r="E36" s="16"/>
      <c r="F36" s="9">
        <f>IF(TablaCert3[[#This Row],[Ítem]]&lt;&gt;"",F35+1,"")</f>
        <v>30</v>
      </c>
      <c r="G36" s="4"/>
      <c r="I36" s="6"/>
    </row>
    <row r="37" spans="2:9" x14ac:dyDescent="0.9">
      <c r="B37" s="20" t="s">
        <v>65</v>
      </c>
      <c r="C37" s="13" t="b">
        <v>0</v>
      </c>
      <c r="D37" s="14" t="b">
        <v>0</v>
      </c>
      <c r="E37" s="16"/>
      <c r="F37" s="9">
        <f>IF(TablaCert3[[#This Row],[Ítem]]&lt;&gt;"",F36+1,"")</f>
        <v>31</v>
      </c>
      <c r="G37" s="4"/>
      <c r="H37" s="6"/>
    </row>
    <row r="38" spans="2:9" x14ac:dyDescent="0.9">
      <c r="B38" s="20" t="s">
        <v>66</v>
      </c>
      <c r="C38" s="13" t="b">
        <v>0</v>
      </c>
      <c r="D38" s="14" t="b">
        <v>0</v>
      </c>
      <c r="E38" s="16"/>
      <c r="F38" s="9">
        <f>IF(TablaCert3[[#This Row],[Ítem]]&lt;&gt;"",F37+1,"")</f>
        <v>32</v>
      </c>
      <c r="G38" s="4"/>
      <c r="H38" s="6"/>
    </row>
    <row r="39" spans="2:9" ht="40" x14ac:dyDescent="0.9">
      <c r="B39" s="20" t="s">
        <v>67</v>
      </c>
      <c r="C39" s="13" t="b">
        <v>0</v>
      </c>
      <c r="D39" s="14" t="b">
        <v>0</v>
      </c>
      <c r="E39" s="16"/>
      <c r="F39" s="9">
        <f>IF(TablaCert3[[#This Row],[Ítem]]&lt;&gt;"",F38+1,"")</f>
        <v>33</v>
      </c>
      <c r="G39" s="4"/>
      <c r="H39" s="6"/>
    </row>
    <row r="40" spans="2:9" x14ac:dyDescent="0.9">
      <c r="B40" s="20" t="s">
        <v>68</v>
      </c>
      <c r="C40" s="13" t="b">
        <v>0</v>
      </c>
      <c r="D40" s="14" t="b">
        <v>0</v>
      </c>
      <c r="E40" s="16"/>
      <c r="F40" s="9">
        <f>IF(TablaCert3[[#This Row],[Ítem]]&lt;&gt;"",F39+1,"")</f>
        <v>34</v>
      </c>
      <c r="G40" s="4"/>
      <c r="H40" s="6"/>
    </row>
    <row r="41" spans="2:9" x14ac:dyDescent="0.9">
      <c r="B41" s="20" t="s">
        <v>50</v>
      </c>
      <c r="C41" s="13" t="b">
        <v>0</v>
      </c>
      <c r="D41" s="14" t="b">
        <v>0</v>
      </c>
      <c r="E41" s="16"/>
      <c r="F41" s="9">
        <f>IF(TablaCert3[[#This Row],[Ítem]]&lt;&gt;"",F40+1,"")</f>
        <v>35</v>
      </c>
      <c r="G41" s="4"/>
      <c r="H41" s="6"/>
    </row>
    <row r="42" spans="2:9" x14ac:dyDescent="0.9">
      <c r="B42" s="20" t="s">
        <v>55</v>
      </c>
      <c r="C42" s="13" t="b">
        <v>0</v>
      </c>
      <c r="D42" s="14" t="b">
        <v>0</v>
      </c>
      <c r="E42" s="16"/>
      <c r="F42" s="9">
        <f>IF(TablaCert3[[#This Row],[Ítem]]&lt;&gt;"",F41+1,"")</f>
        <v>36</v>
      </c>
      <c r="G42" s="4"/>
      <c r="H42" s="6"/>
    </row>
    <row r="43" spans="2:9" x14ac:dyDescent="0.9">
      <c r="B43" s="20" t="s">
        <v>69</v>
      </c>
      <c r="C43" s="13" t="b">
        <v>0</v>
      </c>
      <c r="D43" s="14" t="b">
        <v>0</v>
      </c>
      <c r="E43" s="16"/>
      <c r="F43" s="9">
        <f>IF(TablaCert3[[#This Row],[Ítem]]&lt;&gt;"",F42+1,"")</f>
        <v>37</v>
      </c>
      <c r="G43" s="4"/>
      <c r="H43" s="6"/>
    </row>
    <row r="44" spans="2:9" x14ac:dyDescent="0.9">
      <c r="B44" s="20" t="s">
        <v>70</v>
      </c>
      <c r="C44" s="13" t="b">
        <v>0</v>
      </c>
      <c r="D44" s="14" t="b">
        <v>0</v>
      </c>
      <c r="E44" s="16"/>
      <c r="F44" s="9">
        <f>IF(TablaCert3[[#This Row],[Ítem]]&lt;&gt;"",F43+1,"")</f>
        <v>38</v>
      </c>
      <c r="G44" s="4"/>
      <c r="H44" s="6"/>
    </row>
    <row r="45" spans="2:9" x14ac:dyDescent="0.9">
      <c r="B45" s="20" t="s">
        <v>71</v>
      </c>
      <c r="C45" s="13" t="b">
        <v>0</v>
      </c>
      <c r="D45" s="14" t="b">
        <v>0</v>
      </c>
      <c r="E45" s="16"/>
      <c r="F45" s="9">
        <f>IF(TablaCert3[[#This Row],[Ítem]]&lt;&gt;"",F44+1,"")</f>
        <v>39</v>
      </c>
      <c r="G45" s="4"/>
      <c r="H45" s="6"/>
    </row>
    <row r="46" spans="2:9" x14ac:dyDescent="0.9">
      <c r="B46" s="20" t="s">
        <v>72</v>
      </c>
      <c r="C46" s="13" t="b">
        <v>0</v>
      </c>
      <c r="D46" s="14" t="b">
        <v>0</v>
      </c>
      <c r="E46" s="16"/>
      <c r="F46" s="9">
        <f>IF(TablaCert3[[#This Row],[Ítem]]&lt;&gt;"",F45+1,"")</f>
        <v>40</v>
      </c>
      <c r="G46" s="4"/>
      <c r="H46" s="6"/>
    </row>
    <row r="47" spans="2:9" x14ac:dyDescent="0.9">
      <c r="B47" s="20" t="s">
        <v>73</v>
      </c>
      <c r="C47" s="13" t="b">
        <v>0</v>
      </c>
      <c r="D47" s="14" t="b">
        <v>0</v>
      </c>
      <c r="E47" s="16"/>
      <c r="F47" s="9">
        <f>IF(TablaCert3[[#This Row],[Ítem]]&lt;&gt;"",F46+1,"")</f>
        <v>41</v>
      </c>
      <c r="G47" s="4"/>
      <c r="H47" s="6"/>
    </row>
    <row r="48" spans="2:9" x14ac:dyDescent="0.9">
      <c r="B48" s="20" t="s">
        <v>74</v>
      </c>
      <c r="C48" s="13" t="b">
        <v>0</v>
      </c>
      <c r="D48" s="14" t="b">
        <v>0</v>
      </c>
      <c r="E48" s="16"/>
      <c r="F48" s="9">
        <f>IF(TablaCert3[[#This Row],[Ítem]]&lt;&gt;"",F47+1,"")</f>
        <v>42</v>
      </c>
      <c r="G48" s="4"/>
      <c r="H48" s="6"/>
    </row>
    <row r="49" spans="2:8" ht="40" x14ac:dyDescent="0.9">
      <c r="B49" s="20" t="s">
        <v>75</v>
      </c>
      <c r="C49" s="13" t="b">
        <v>0</v>
      </c>
      <c r="D49" s="14" t="b">
        <v>0</v>
      </c>
      <c r="E49" s="16"/>
      <c r="F49" s="9">
        <f>IF(TablaCert3[[#This Row],[Ítem]]&lt;&gt;"",F48+1,"")</f>
        <v>43</v>
      </c>
      <c r="G49" s="4"/>
      <c r="H49" s="6"/>
    </row>
    <row r="50" spans="2:8" ht="60" x14ac:dyDescent="0.9">
      <c r="B50" s="20" t="s">
        <v>76</v>
      </c>
      <c r="C50" s="13" t="b">
        <v>0</v>
      </c>
      <c r="D50" s="14" t="b">
        <v>0</v>
      </c>
      <c r="E50" s="16"/>
      <c r="F50" s="9">
        <f>IF(TablaCert3[[#This Row],[Ítem]]&lt;&gt;"",F49+1,"")</f>
        <v>44</v>
      </c>
      <c r="G50" s="4"/>
      <c r="H50" s="6"/>
    </row>
    <row r="51" spans="2:8" ht="80" x14ac:dyDescent="0.9">
      <c r="B51" s="20" t="s">
        <v>77</v>
      </c>
      <c r="C51" s="13" t="b">
        <v>0</v>
      </c>
      <c r="D51" s="14" t="b">
        <v>0</v>
      </c>
      <c r="E51" s="16"/>
      <c r="F51" s="9">
        <f>IF(TablaCert3[[#This Row],[Ítem]]&lt;&gt;"",F50+1,"")</f>
        <v>45</v>
      </c>
      <c r="G51" s="4"/>
      <c r="H51" s="6"/>
    </row>
    <row r="52" spans="2:8" ht="40" x14ac:dyDescent="0.9">
      <c r="B52" s="20" t="s">
        <v>78</v>
      </c>
      <c r="C52" s="13" t="b">
        <v>0</v>
      </c>
      <c r="D52" s="14" t="b">
        <v>0</v>
      </c>
      <c r="E52" s="16"/>
      <c r="F52" s="9">
        <f>IF(TablaCert3[[#This Row],[Ítem]]&lt;&gt;"",F51+1,"")</f>
        <v>46</v>
      </c>
      <c r="G52" s="4"/>
      <c r="H52" s="6"/>
    </row>
    <row r="53" spans="2:8" x14ac:dyDescent="0.9">
      <c r="B53" s="20" t="s">
        <v>79</v>
      </c>
      <c r="C53" s="13" t="b">
        <v>0</v>
      </c>
      <c r="D53" s="14" t="b">
        <v>0</v>
      </c>
      <c r="E53" s="16"/>
      <c r="F53" s="9">
        <f>IF(TablaCert3[[#This Row],[Ítem]]&lt;&gt;"",F52+1,"")</f>
        <v>47</v>
      </c>
      <c r="G53" s="4"/>
      <c r="H53" s="6"/>
    </row>
    <row r="54" spans="2:8" x14ac:dyDescent="0.9">
      <c r="B54" s="20" t="s">
        <v>80</v>
      </c>
      <c r="C54" s="13" t="b">
        <v>0</v>
      </c>
      <c r="D54" s="14" t="b">
        <v>0</v>
      </c>
      <c r="E54" s="16"/>
      <c r="F54" s="9">
        <f>IF(TablaCert3[[#This Row],[Ítem]]&lt;&gt;"",F53+1,"")</f>
        <v>48</v>
      </c>
      <c r="G54" s="4"/>
      <c r="H54" s="6"/>
    </row>
    <row r="55" spans="2:8" x14ac:dyDescent="0.9">
      <c r="B55" s="20" t="s">
        <v>81</v>
      </c>
      <c r="C55" s="13" t="b">
        <v>0</v>
      </c>
      <c r="D55" s="14" t="b">
        <v>0</v>
      </c>
      <c r="E55" s="16"/>
      <c r="F55" s="9">
        <f>IF(TablaCert3[[#This Row],[Ítem]]&lt;&gt;"",F54+1,"")</f>
        <v>49</v>
      </c>
      <c r="G55" s="4"/>
      <c r="H55" s="6"/>
    </row>
    <row r="56" spans="2:8" ht="80" x14ac:dyDescent="0.9">
      <c r="B56" s="20" t="s">
        <v>132</v>
      </c>
      <c r="C56" s="13" t="b">
        <v>0</v>
      </c>
      <c r="D56" s="14" t="b">
        <v>0</v>
      </c>
      <c r="E56" s="16"/>
      <c r="F56" s="9">
        <f>IF(TablaCert3[[#This Row],[Ítem]]&lt;&gt;"",F55+1,"")</f>
        <v>50</v>
      </c>
      <c r="G56" s="4"/>
      <c r="H56" s="6"/>
    </row>
    <row r="57" spans="2:8" x14ac:dyDescent="0.9">
      <c r="B57" s="20" t="s">
        <v>82</v>
      </c>
      <c r="C57" s="13" t="b">
        <v>0</v>
      </c>
      <c r="D57" s="14" t="b">
        <v>0</v>
      </c>
      <c r="E57" s="16"/>
      <c r="F57" s="9">
        <f>IF(TablaCert3[[#This Row],[Ítem]]&lt;&gt;"",F56+1,"")</f>
        <v>51</v>
      </c>
      <c r="G57" s="4"/>
      <c r="H57" s="6"/>
    </row>
    <row r="58" spans="2:8" ht="80" x14ac:dyDescent="0.9">
      <c r="B58" s="20" t="s">
        <v>83</v>
      </c>
      <c r="C58" s="13" t="b">
        <v>0</v>
      </c>
      <c r="D58" s="14" t="b">
        <v>0</v>
      </c>
      <c r="E58" s="16"/>
      <c r="F58" s="9">
        <f>IF(TablaCert3[[#This Row],[Ítem]]&lt;&gt;"",F57+1,"")</f>
        <v>52</v>
      </c>
      <c r="G58" s="4"/>
      <c r="H58" s="6"/>
    </row>
    <row r="59" spans="2:8" ht="140" x14ac:dyDescent="0.9">
      <c r="B59" s="20" t="s">
        <v>84</v>
      </c>
      <c r="C59" s="13" t="b">
        <v>0</v>
      </c>
      <c r="D59" s="14" t="b">
        <v>0</v>
      </c>
      <c r="E59" s="16"/>
      <c r="F59" s="9">
        <f>IF(TablaCert3[[#This Row],[Ítem]]&lt;&gt;"",F58+1,"")</f>
        <v>53</v>
      </c>
      <c r="G59" s="4"/>
      <c r="H59" s="6"/>
    </row>
    <row r="60" spans="2:8" ht="60" x14ac:dyDescent="0.9">
      <c r="B60" s="20" t="s">
        <v>85</v>
      </c>
      <c r="C60" s="13" t="b">
        <v>0</v>
      </c>
      <c r="D60" s="14" t="b">
        <v>0</v>
      </c>
      <c r="E60" s="16"/>
      <c r="F60" s="9">
        <f>IF(TablaCert3[[#This Row],[Ítem]]&lt;&gt;"",F59+1,"")</f>
        <v>54</v>
      </c>
      <c r="G60" s="4"/>
      <c r="H60" s="6"/>
    </row>
    <row r="61" spans="2:8" ht="60" x14ac:dyDescent="0.9">
      <c r="B61" s="20" t="s">
        <v>86</v>
      </c>
      <c r="C61" s="13" t="b">
        <v>0</v>
      </c>
      <c r="D61" s="14" t="b">
        <v>0</v>
      </c>
      <c r="E61" s="16"/>
      <c r="F61" s="9">
        <f>IF(TablaCert3[[#This Row],[Ítem]]&lt;&gt;"",F60+1,"")</f>
        <v>55</v>
      </c>
      <c r="G61" s="4"/>
      <c r="H61" s="6"/>
    </row>
    <row r="62" spans="2:8" ht="60" x14ac:dyDescent="0.9">
      <c r="B62" s="20" t="s">
        <v>87</v>
      </c>
      <c r="C62" s="13" t="b">
        <v>0</v>
      </c>
      <c r="D62" s="14" t="b">
        <v>0</v>
      </c>
      <c r="E62" s="16"/>
      <c r="F62" s="9">
        <f>IF(TablaCert3[[#This Row],[Ítem]]&lt;&gt;"",F61+1,"")</f>
        <v>56</v>
      </c>
      <c r="G62" s="4"/>
      <c r="H62" s="6"/>
    </row>
    <row r="63" spans="2:8" ht="40" x14ac:dyDescent="0.9">
      <c r="B63" s="20" t="s">
        <v>88</v>
      </c>
      <c r="C63" s="13" t="b">
        <v>0</v>
      </c>
      <c r="D63" s="14" t="b">
        <v>0</v>
      </c>
      <c r="E63" s="16"/>
      <c r="F63" s="9">
        <f>IF(TablaCert3[[#This Row],[Ítem]]&lt;&gt;"",F62+1,"")</f>
        <v>57</v>
      </c>
      <c r="G63" s="4"/>
      <c r="H63" s="6"/>
    </row>
    <row r="64" spans="2:8" ht="60" x14ac:dyDescent="0.9">
      <c r="B64" s="20" t="s">
        <v>89</v>
      </c>
      <c r="C64" s="13" t="b">
        <v>0</v>
      </c>
      <c r="D64" s="14" t="b">
        <v>0</v>
      </c>
      <c r="E64" s="16"/>
      <c r="F64" s="9">
        <f>IF(TablaCert3[[#This Row],[Ítem]]&lt;&gt;"",F63+1,"")</f>
        <v>58</v>
      </c>
      <c r="G64" s="4"/>
      <c r="H64" s="6"/>
    </row>
    <row r="65" spans="2:8" ht="60" x14ac:dyDescent="0.9">
      <c r="B65" s="20" t="s">
        <v>90</v>
      </c>
      <c r="C65" s="13" t="b">
        <v>0</v>
      </c>
      <c r="D65" s="14" t="b">
        <v>0</v>
      </c>
      <c r="E65" s="16"/>
      <c r="F65" s="9">
        <f>IF(TablaCert3[[#This Row],[Ítem]]&lt;&gt;"",F64+1,"")</f>
        <v>59</v>
      </c>
      <c r="G65" s="4"/>
      <c r="H65" s="6"/>
    </row>
    <row r="66" spans="2:8" ht="40" x14ac:dyDescent="0.9">
      <c r="B66" s="20" t="s">
        <v>91</v>
      </c>
      <c r="C66" s="13" t="b">
        <v>0</v>
      </c>
      <c r="D66" s="14" t="b">
        <v>0</v>
      </c>
      <c r="E66" s="16"/>
      <c r="F66" s="9">
        <f>IF(TablaCert3[[#This Row],[Ítem]]&lt;&gt;"",F65+1,"")</f>
        <v>60</v>
      </c>
      <c r="G66" s="4"/>
      <c r="H66" s="6"/>
    </row>
    <row r="67" spans="2:8" ht="60" x14ac:dyDescent="0.9">
      <c r="B67" s="20" t="s">
        <v>92</v>
      </c>
      <c r="C67" s="13" t="b">
        <v>0</v>
      </c>
      <c r="D67" s="14" t="b">
        <v>0</v>
      </c>
      <c r="E67" s="16"/>
      <c r="F67" s="9">
        <f>IF(TablaCert3[[#This Row],[Ítem]]&lt;&gt;"",F66+1,"")</f>
        <v>61</v>
      </c>
      <c r="G67" s="4"/>
      <c r="H67" s="6"/>
    </row>
    <row r="68" spans="2:8" ht="60" x14ac:dyDescent="0.9">
      <c r="B68" s="20" t="s">
        <v>93</v>
      </c>
      <c r="C68" s="13" t="b">
        <v>0</v>
      </c>
      <c r="D68" s="14" t="b">
        <v>0</v>
      </c>
      <c r="E68" s="16"/>
      <c r="F68" s="9">
        <f>IF(TablaCert3[[#This Row],[Ítem]]&lt;&gt;"",F67+1,"")</f>
        <v>62</v>
      </c>
      <c r="G68" s="4"/>
      <c r="H68" s="6"/>
    </row>
    <row r="69" spans="2:8" ht="300" x14ac:dyDescent="0.9">
      <c r="B69" s="20" t="s">
        <v>94</v>
      </c>
      <c r="C69" s="13" t="b">
        <v>0</v>
      </c>
      <c r="D69" s="14" t="b">
        <v>0</v>
      </c>
      <c r="E69" s="16"/>
      <c r="F69" s="9">
        <f>IF(TablaCert3[[#This Row],[Ítem]]&lt;&gt;"",F68+1,"")</f>
        <v>63</v>
      </c>
      <c r="G69" s="4"/>
      <c r="H69" s="6"/>
    </row>
    <row r="70" spans="2:8" x14ac:dyDescent="0.9">
      <c r="B70" s="20" t="s">
        <v>95</v>
      </c>
      <c r="C70" s="13" t="b">
        <v>0</v>
      </c>
      <c r="D70" s="14" t="b">
        <v>0</v>
      </c>
      <c r="E70" s="16"/>
      <c r="F70" s="9">
        <f>IF(TablaCert3[[#This Row],[Ítem]]&lt;&gt;"",F69+1,"")</f>
        <v>64</v>
      </c>
      <c r="G70" s="4"/>
      <c r="H70" s="6"/>
    </row>
    <row r="71" spans="2:8" ht="40" x14ac:dyDescent="0.9">
      <c r="B71" s="21" t="s">
        <v>96</v>
      </c>
      <c r="C71" s="17" t="b">
        <v>0</v>
      </c>
      <c r="D71" s="17" t="b">
        <v>0</v>
      </c>
      <c r="E71" s="19"/>
      <c r="F71" s="9"/>
      <c r="G71" s="4"/>
      <c r="H71" s="6"/>
    </row>
    <row r="72" spans="2:8" ht="38" x14ac:dyDescent="0.9">
      <c r="B72" s="33" t="str">
        <f>"Calificación: "&amp;TEXT(COUNTIF(TablaCert3[SI],TRUE)/COUNTA(TablaCert3[Ítem]),"0.00%")</f>
        <v>Calificación: 000%</v>
      </c>
      <c r="C72" s="34"/>
      <c r="D72" s="34"/>
      <c r="E72" s="34"/>
      <c r="F72" s="34"/>
    </row>
    <row r="73" spans="2:8" x14ac:dyDescent="0.9">
      <c r="B73" s="22"/>
    </row>
  </sheetData>
  <sheetProtection algorithmName="SHA-512" hashValue="oXX3F7xtZzj7tkJmp+6F3RxNNHPNMhntlNk71eiXLMaUYgSExbL53N9GPAEGjuTbvbil1u+OrZZwQCd1dB7BJA==" saltValue="zdYhw75dGAZ7lVrEvt37SQ==" spinCount="100000" sheet="1" autoFilter="0"/>
  <mergeCells count="1">
    <mergeCell ref="B72:F72"/>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22476-C71F-45C8-9768-A32E6C0BD96D}">
  <dimension ref="A6:I35"/>
  <sheetViews>
    <sheetView showGridLines="0" topLeftCell="A4" zoomScale="70" zoomScaleNormal="70" workbookViewId="0">
      <selection activeCell="F10" sqref="F10"/>
    </sheetView>
  </sheetViews>
  <sheetFormatPr baseColWidth="10" defaultColWidth="0" defaultRowHeight="20" x14ac:dyDescent="0.9"/>
  <cols>
    <col min="1" max="1" width="3.5" style="4" customWidth="1"/>
    <col min="2" max="2" width="81.92578125" style="11" customWidth="1"/>
    <col min="3" max="3" width="5.5703125" style="12" bestFit="1" customWidth="1"/>
    <col min="4" max="4" width="6.5703125" style="12" bestFit="1" customWidth="1"/>
    <col min="5" max="5" width="42.92578125" style="4" customWidth="1"/>
    <col min="6" max="6" width="3.5" style="12" customWidth="1"/>
    <col min="7" max="7" width="3.570312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80" x14ac:dyDescent="0.9">
      <c r="B7" s="23" t="s">
        <v>97</v>
      </c>
      <c r="C7" s="26" t="b">
        <v>0</v>
      </c>
      <c r="D7" s="27" t="b">
        <v>0</v>
      </c>
      <c r="E7" s="28"/>
      <c r="F7" s="24">
        <v>1</v>
      </c>
      <c r="G7" s="4"/>
      <c r="I7" s="6"/>
    </row>
    <row r="8" spans="2:9" ht="60" x14ac:dyDescent="0.9">
      <c r="B8" s="23" t="s">
        <v>98</v>
      </c>
      <c r="C8" s="26" t="b">
        <v>0</v>
      </c>
      <c r="D8" s="27" t="b">
        <v>0</v>
      </c>
      <c r="E8" s="28"/>
      <c r="F8" s="25">
        <f>IF(TablaCert35[[#This Row],[Ítem]]&lt;&gt;"",F7+1,"")</f>
        <v>2</v>
      </c>
      <c r="G8" s="4"/>
      <c r="I8" s="6"/>
    </row>
    <row r="9" spans="2:9" ht="60" x14ac:dyDescent="0.9">
      <c r="B9" s="23" t="s">
        <v>99</v>
      </c>
      <c r="C9" s="26" t="b">
        <v>0</v>
      </c>
      <c r="D9" s="27" t="b">
        <v>0</v>
      </c>
      <c r="E9" s="28"/>
      <c r="F9" s="25">
        <f>IF(TablaCert35[[#This Row],[Ítem]]&lt;&gt;"",F8+1,"")</f>
        <v>3</v>
      </c>
      <c r="G9" s="4"/>
      <c r="I9" s="6"/>
    </row>
    <row r="10" spans="2:9" ht="40" x14ac:dyDescent="0.9">
      <c r="B10" s="23" t="s">
        <v>100</v>
      </c>
      <c r="C10" s="26" t="b">
        <v>0</v>
      </c>
      <c r="D10" s="27" t="b">
        <v>0</v>
      </c>
      <c r="E10" s="28"/>
      <c r="F10" s="25">
        <f>IF(TablaCert35[[#This Row],[Ítem]]&lt;&gt;"",F9+1,"")</f>
        <v>4</v>
      </c>
      <c r="G10" s="4"/>
      <c r="I10" s="6"/>
    </row>
    <row r="11" spans="2:9" ht="80" x14ac:dyDescent="0.9">
      <c r="B11" s="23" t="s">
        <v>101</v>
      </c>
      <c r="C11" s="26" t="b">
        <v>0</v>
      </c>
      <c r="D11" s="27" t="b">
        <v>0</v>
      </c>
      <c r="E11" s="28"/>
      <c r="F11" s="25">
        <f>IF(TablaCert35[[#This Row],[Ítem]]&lt;&gt;"",F10+1,"")</f>
        <v>5</v>
      </c>
      <c r="G11" s="4"/>
      <c r="I11" s="6"/>
    </row>
    <row r="12" spans="2:9" ht="40" x14ac:dyDescent="0.9">
      <c r="B12" s="23" t="s">
        <v>102</v>
      </c>
      <c r="C12" s="26" t="b">
        <v>0</v>
      </c>
      <c r="D12" s="27" t="b">
        <v>0</v>
      </c>
      <c r="E12" s="28"/>
      <c r="F12" s="25">
        <f>IF(TablaCert35[[#This Row],[Ítem]]&lt;&gt;"",F11+1,"")</f>
        <v>6</v>
      </c>
      <c r="G12" s="4"/>
      <c r="I12" s="6"/>
    </row>
    <row r="13" spans="2:9" ht="40" x14ac:dyDescent="0.9">
      <c r="B13" s="23" t="s">
        <v>103</v>
      </c>
      <c r="C13" s="26" t="b">
        <v>0</v>
      </c>
      <c r="D13" s="27" t="b">
        <v>0</v>
      </c>
      <c r="E13" s="28"/>
      <c r="F13" s="25">
        <f>IF(TablaCert35[[#This Row],[Ítem]]&lt;&gt;"",F12+1,"")</f>
        <v>7</v>
      </c>
      <c r="G13" s="4"/>
      <c r="I13" s="6"/>
    </row>
    <row r="14" spans="2:9" ht="40" x14ac:dyDescent="0.9">
      <c r="B14" s="23" t="s">
        <v>104</v>
      </c>
      <c r="C14" s="26" t="b">
        <v>0</v>
      </c>
      <c r="D14" s="27" t="b">
        <v>0</v>
      </c>
      <c r="E14" s="28"/>
      <c r="F14" s="25">
        <f>IF(TablaCert35[[#This Row],[Ítem]]&lt;&gt;"",F13+1,"")</f>
        <v>8</v>
      </c>
      <c r="G14" s="4"/>
      <c r="I14" s="6"/>
    </row>
    <row r="15" spans="2:9" ht="40" x14ac:dyDescent="0.9">
      <c r="B15" s="23" t="s">
        <v>105</v>
      </c>
      <c r="C15" s="26" t="b">
        <v>0</v>
      </c>
      <c r="D15" s="27" t="b">
        <v>0</v>
      </c>
      <c r="E15" s="28"/>
      <c r="F15" s="25">
        <f>IF(TablaCert35[[#This Row],[Ítem]]&lt;&gt;"",F14+1,"")</f>
        <v>9</v>
      </c>
      <c r="G15" s="4"/>
      <c r="I15" s="6"/>
    </row>
    <row r="16" spans="2:9" ht="40" x14ac:dyDescent="0.9">
      <c r="B16" s="23" t="s">
        <v>106</v>
      </c>
      <c r="C16" s="26" t="b">
        <v>0</v>
      </c>
      <c r="D16" s="27" t="b">
        <v>0</v>
      </c>
      <c r="E16" s="28"/>
      <c r="F16" s="25">
        <f>IF(TablaCert35[[#This Row],[Ítem]]&lt;&gt;"",F15+1,"")</f>
        <v>10</v>
      </c>
      <c r="G16" s="4"/>
      <c r="I16" s="6"/>
    </row>
    <row r="17" spans="2:9" ht="40" x14ac:dyDescent="0.9">
      <c r="B17" s="20" t="s">
        <v>107</v>
      </c>
      <c r="C17" s="26" t="b">
        <v>0</v>
      </c>
      <c r="D17" s="27" t="b">
        <v>0</v>
      </c>
      <c r="E17" s="28"/>
      <c r="F17" s="25">
        <f>IF(TablaCert35[[#This Row],[Ítem]]&lt;&gt;"",F16+1,"")</f>
        <v>11</v>
      </c>
      <c r="G17" s="4"/>
      <c r="I17" s="6"/>
    </row>
    <row r="18" spans="2:9" ht="40" x14ac:dyDescent="0.9">
      <c r="B18" s="20" t="s">
        <v>108</v>
      </c>
      <c r="C18" s="26" t="b">
        <v>0</v>
      </c>
      <c r="D18" s="27" t="b">
        <v>0</v>
      </c>
      <c r="E18" s="28"/>
      <c r="F18" s="25">
        <f>IF(TablaCert35[[#This Row],[Ítem]]&lt;&gt;"",F17+1,"")</f>
        <v>12</v>
      </c>
      <c r="G18" s="4"/>
      <c r="I18" s="6"/>
    </row>
    <row r="19" spans="2:9" ht="40" x14ac:dyDescent="0.9">
      <c r="B19" s="20" t="s">
        <v>109</v>
      </c>
      <c r="C19" s="26" t="b">
        <v>0</v>
      </c>
      <c r="D19" s="27" t="b">
        <v>0</v>
      </c>
      <c r="E19" s="28"/>
      <c r="F19" s="25">
        <f>IF(TablaCert35[[#This Row],[Ítem]]&lt;&gt;"",F18+1,"")</f>
        <v>13</v>
      </c>
      <c r="G19" s="4"/>
      <c r="I19" s="6"/>
    </row>
    <row r="20" spans="2:9" ht="40" x14ac:dyDescent="0.9">
      <c r="B20" s="20" t="s">
        <v>110</v>
      </c>
      <c r="C20" s="26" t="b">
        <v>0</v>
      </c>
      <c r="D20" s="27" t="b">
        <v>0</v>
      </c>
      <c r="E20" s="28"/>
      <c r="F20" s="25">
        <f>IF(TablaCert35[[#This Row],[Ítem]]&lt;&gt;"",F19+1,"")</f>
        <v>14</v>
      </c>
      <c r="G20" s="4"/>
      <c r="I20" s="6"/>
    </row>
    <row r="21" spans="2:9" ht="38" x14ac:dyDescent="0.9">
      <c r="B21" s="33" t="str">
        <f>"Calificación: "&amp;TEXT(COUNTIF(TablaCert35[SI],TRUE)/COUNTA(TablaCert35[Ítem]),"0.00%")</f>
        <v>Calificación: 0.00%</v>
      </c>
      <c r="C21" s="34"/>
      <c r="D21" s="34"/>
      <c r="E21" s="34"/>
      <c r="F21" s="34"/>
      <c r="G21" s="4"/>
      <c r="H21" s="6"/>
    </row>
    <row r="22" spans="2:9" x14ac:dyDescent="0.9">
      <c r="G22" s="4"/>
      <c r="H22" s="6"/>
    </row>
    <row r="23" spans="2:9" x14ac:dyDescent="0.9">
      <c r="G23" s="4"/>
      <c r="H23" s="6"/>
    </row>
    <row r="24" spans="2:9" x14ac:dyDescent="0.9">
      <c r="G24" s="4"/>
      <c r="H24" s="6"/>
    </row>
    <row r="25" spans="2:9" x14ac:dyDescent="0.9">
      <c r="G25" s="4"/>
      <c r="H25" s="6"/>
    </row>
    <row r="26" spans="2:9" x14ac:dyDescent="0.9">
      <c r="G26" s="4"/>
      <c r="H26" s="6"/>
    </row>
    <row r="27" spans="2:9" x14ac:dyDescent="0.9">
      <c r="G27" s="4"/>
      <c r="H27" s="6"/>
    </row>
    <row r="28" spans="2:9" x14ac:dyDescent="0.9">
      <c r="G28" s="4"/>
      <c r="H28" s="6"/>
    </row>
    <row r="29" spans="2:9" x14ac:dyDescent="0.9">
      <c r="G29" s="4"/>
      <c r="H29" s="6"/>
    </row>
    <row r="30" spans="2:9" x14ac:dyDescent="0.9">
      <c r="G30" s="4"/>
      <c r="H30" s="6"/>
    </row>
    <row r="31" spans="2:9" x14ac:dyDescent="0.9">
      <c r="G31" s="4"/>
      <c r="H31" s="6"/>
    </row>
    <row r="32" spans="2:9" x14ac:dyDescent="0.9">
      <c r="G32" s="4"/>
      <c r="H32" s="6"/>
    </row>
    <row r="33" spans="7:8" x14ac:dyDescent="0.9">
      <c r="G33" s="4"/>
      <c r="H33" s="6"/>
    </row>
    <row r="34" spans="7:8" x14ac:dyDescent="0.9">
      <c r="G34" s="4"/>
      <c r="H34" s="6"/>
    </row>
    <row r="35" spans="7:8" x14ac:dyDescent="0.9">
      <c r="G35" s="4"/>
      <c r="H35" s="6"/>
    </row>
  </sheetData>
  <sheetProtection algorithmName="SHA-512" hashValue="Wy5mm9kco3EPnzTVfDX9oSP7/NnOXWL0XcehY0OaEbqBIEilNkrW+PKB6e4OJ4xKnOQ3q4iVQe5CwgMxoe7jAg==" saltValue="6KBSK0A+XgtK1gjyEqxx+w==" spinCount="100000" sheet="1" autoFilter="0"/>
  <mergeCells count="1">
    <mergeCell ref="B21:F21"/>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15F4-4638-4805-AD60-CE7CD2C77CF0}">
  <dimension ref="A6:I35"/>
  <sheetViews>
    <sheetView showGridLines="0" zoomScaleNormal="100" workbookViewId="0">
      <selection activeCell="B13" sqref="B13"/>
    </sheetView>
  </sheetViews>
  <sheetFormatPr baseColWidth="10" defaultColWidth="0" defaultRowHeight="20" x14ac:dyDescent="0.9"/>
  <cols>
    <col min="1" max="1" width="3.5" style="4" customWidth="1"/>
    <col min="2" max="2" width="81.92578125" style="11" customWidth="1"/>
    <col min="3" max="3" width="5.5703125" style="12" bestFit="1" customWidth="1"/>
    <col min="4" max="4" width="6.5703125" style="12" bestFit="1" customWidth="1"/>
    <col min="5" max="5" width="42.92578125" style="4" customWidth="1"/>
    <col min="6" max="6" width="5.7109375" style="12" bestFit="1" customWidth="1"/>
    <col min="7" max="7" width="3.5703125" style="6" customWidth="1"/>
    <col min="8" max="8" width="3.5703125" style="6"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4"/>
      <c r="I6" s="6"/>
    </row>
    <row r="7" spans="2:9" ht="40" x14ac:dyDescent="0.9">
      <c r="B7" s="23" t="s">
        <v>111</v>
      </c>
      <c r="C7" s="26" t="b">
        <v>0</v>
      </c>
      <c r="D7" s="26" t="b">
        <v>0</v>
      </c>
      <c r="E7" s="28"/>
      <c r="F7" s="29">
        <v>1</v>
      </c>
      <c r="G7" s="4"/>
      <c r="H7" s="4"/>
      <c r="I7" s="6"/>
    </row>
    <row r="8" spans="2:9" ht="80" x14ac:dyDescent="0.9">
      <c r="B8" s="23" t="s">
        <v>112</v>
      </c>
      <c r="C8" s="26" t="b">
        <v>0</v>
      </c>
      <c r="D8" s="26" t="b">
        <v>0</v>
      </c>
      <c r="E8" s="28"/>
      <c r="F8" s="30">
        <f>IF(TablaCert356[[#This Row],[Ítem]]&lt;&gt;"",F7+1,"")</f>
        <v>2</v>
      </c>
      <c r="G8" s="4"/>
      <c r="H8" s="4"/>
      <c r="I8" s="6"/>
    </row>
    <row r="9" spans="2:9" ht="120" x14ac:dyDescent="0.9">
      <c r="B9" s="23" t="s">
        <v>113</v>
      </c>
      <c r="C9" s="26" t="b">
        <v>0</v>
      </c>
      <c r="D9" s="26" t="b">
        <v>0</v>
      </c>
      <c r="E9" s="28"/>
      <c r="F9" s="30">
        <f>IF(TablaCert356[[#This Row],[Ítem]]&lt;&gt;"",F8+1,"")</f>
        <v>3</v>
      </c>
      <c r="G9" s="4"/>
      <c r="H9" s="4"/>
      <c r="I9" s="6"/>
    </row>
    <row r="10" spans="2:9" ht="40" x14ac:dyDescent="0.9">
      <c r="B10" s="23" t="s">
        <v>114</v>
      </c>
      <c r="C10" s="26" t="b">
        <v>0</v>
      </c>
      <c r="D10" s="26" t="b">
        <v>0</v>
      </c>
      <c r="E10" s="28"/>
      <c r="F10" s="30">
        <f>IF(TablaCert356[[#This Row],[Ítem]]&lt;&gt;"",F9+1,"")</f>
        <v>4</v>
      </c>
      <c r="G10" s="4"/>
      <c r="H10" s="4"/>
      <c r="I10" s="6"/>
    </row>
    <row r="11" spans="2:9" ht="60" x14ac:dyDescent="0.9">
      <c r="B11" s="23" t="s">
        <v>115</v>
      </c>
      <c r="C11" s="31" t="b">
        <v>0</v>
      </c>
      <c r="D11" s="31" t="b">
        <v>0</v>
      </c>
      <c r="E11" s="32"/>
      <c r="F11" s="30">
        <f>IF(TablaCert356[[#This Row],[Ítem]]&lt;&gt;"",F10+1,"")</f>
        <v>5</v>
      </c>
      <c r="G11" s="4"/>
      <c r="H11" s="4"/>
      <c r="I11" s="6"/>
    </row>
    <row r="12" spans="2:9" ht="40" x14ac:dyDescent="0.9">
      <c r="B12" s="23" t="s">
        <v>133</v>
      </c>
      <c r="C12" s="31" t="b">
        <v>0</v>
      </c>
      <c r="D12" s="31" t="b">
        <v>0</v>
      </c>
      <c r="E12" s="32"/>
      <c r="F12" s="30">
        <f>IF(TablaCert356[[#This Row],[Ítem]]&lt;&gt;"",F11+1,"")</f>
        <v>6</v>
      </c>
      <c r="G12" s="4"/>
      <c r="H12" s="4"/>
      <c r="I12" s="6"/>
    </row>
    <row r="13" spans="2:9" ht="40" x14ac:dyDescent="0.9">
      <c r="B13" s="23" t="s">
        <v>116</v>
      </c>
      <c r="C13" s="31" t="b">
        <v>0</v>
      </c>
      <c r="D13" s="31" t="b">
        <v>0</v>
      </c>
      <c r="E13" s="32"/>
      <c r="F13" s="30">
        <f>IF(TablaCert356[[#This Row],[Ítem]]&lt;&gt;"",F12+1,"")</f>
        <v>7</v>
      </c>
      <c r="G13" s="4"/>
      <c r="H13" s="4"/>
      <c r="I13" s="6"/>
    </row>
    <row r="14" spans="2:9" ht="60" x14ac:dyDescent="0.9">
      <c r="B14" s="23" t="s">
        <v>117</v>
      </c>
      <c r="C14" s="31" t="b">
        <v>0</v>
      </c>
      <c r="D14" s="31" t="b">
        <v>0</v>
      </c>
      <c r="E14" s="32"/>
      <c r="F14" s="30">
        <f>IF(TablaCert356[[#This Row],[Ítem]]&lt;&gt;"",F13+1,"")</f>
        <v>8</v>
      </c>
      <c r="G14" s="4"/>
      <c r="H14" s="4"/>
    </row>
    <row r="15" spans="2:9" ht="60" x14ac:dyDescent="0.9">
      <c r="B15" s="23" t="s">
        <v>118</v>
      </c>
      <c r="C15" s="31" t="b">
        <v>0</v>
      </c>
      <c r="D15" s="31" t="b">
        <v>0</v>
      </c>
      <c r="E15" s="32"/>
      <c r="F15" s="30">
        <f>IF(TablaCert356[[#This Row],[Ítem]]&lt;&gt;"",F14+1,"")</f>
        <v>9</v>
      </c>
      <c r="G15" s="4"/>
      <c r="H15" s="4"/>
    </row>
    <row r="16" spans="2:9" ht="38" x14ac:dyDescent="0.9">
      <c r="B16" s="33" t="str">
        <f>"Calificación: "&amp;TEXT(COUNTIF(TablaCert356[SI],TRUE)/COUNTA(TablaCert356[Ítem]),"0.00%")</f>
        <v>Calificación: 000%</v>
      </c>
      <c r="C16" s="34"/>
      <c r="D16" s="34"/>
      <c r="E16" s="34"/>
      <c r="F16" s="34"/>
      <c r="G16" s="4"/>
      <c r="H16" s="4"/>
    </row>
    <row r="17" spans="7:8" x14ac:dyDescent="0.9">
      <c r="G17" s="4"/>
      <c r="H17" s="4"/>
    </row>
    <row r="18" spans="7:8" x14ac:dyDescent="0.9">
      <c r="G18" s="4"/>
      <c r="H18" s="4"/>
    </row>
    <row r="19" spans="7:8" x14ac:dyDescent="0.9">
      <c r="G19" s="4"/>
      <c r="H19" s="4"/>
    </row>
    <row r="20" spans="7:8" x14ac:dyDescent="0.9">
      <c r="G20" s="4"/>
      <c r="H20" s="4"/>
    </row>
    <row r="21" spans="7:8" x14ac:dyDescent="0.9">
      <c r="G21" s="4"/>
      <c r="H21" s="4"/>
    </row>
    <row r="22" spans="7:8" x14ac:dyDescent="0.9">
      <c r="G22" s="4"/>
      <c r="H22" s="4"/>
    </row>
    <row r="23" spans="7:8" x14ac:dyDescent="0.9">
      <c r="G23" s="4"/>
      <c r="H23" s="4"/>
    </row>
    <row r="24" spans="7:8" x14ac:dyDescent="0.9">
      <c r="G24" s="4"/>
      <c r="H24" s="4"/>
    </row>
    <row r="25" spans="7:8" x14ac:dyDescent="0.9">
      <c r="G25" s="4"/>
      <c r="H25" s="4"/>
    </row>
    <row r="26" spans="7:8" x14ac:dyDescent="0.9">
      <c r="G26" s="4"/>
      <c r="H26" s="4"/>
    </row>
    <row r="27" spans="7:8" x14ac:dyDescent="0.9">
      <c r="G27" s="4"/>
      <c r="H27" s="4"/>
    </row>
    <row r="28" spans="7:8" x14ac:dyDescent="0.9">
      <c r="G28" s="4"/>
      <c r="H28" s="4"/>
    </row>
    <row r="29" spans="7:8" x14ac:dyDescent="0.9">
      <c r="G29" s="4"/>
      <c r="H29" s="4"/>
    </row>
    <row r="30" spans="7:8" x14ac:dyDescent="0.9">
      <c r="G30" s="4"/>
      <c r="H30" s="4"/>
    </row>
    <row r="31" spans="7:8" x14ac:dyDescent="0.9">
      <c r="G31" s="4"/>
      <c r="H31" s="4"/>
    </row>
    <row r="32" spans="7:8" x14ac:dyDescent="0.9">
      <c r="G32" s="4"/>
      <c r="H32" s="4"/>
    </row>
    <row r="33" spans="7:8" x14ac:dyDescent="0.9">
      <c r="G33" s="4"/>
      <c r="H33" s="4"/>
    </row>
    <row r="34" spans="7:8" x14ac:dyDescent="0.9">
      <c r="G34" s="4"/>
      <c r="H34" s="4"/>
    </row>
    <row r="35" spans="7:8" x14ac:dyDescent="0.9">
      <c r="G35" s="4"/>
      <c r="H35" s="4"/>
    </row>
  </sheetData>
  <sheetProtection algorithmName="SHA-512" hashValue="esTwsp9DH8GkJuNglucKiNh6FWCv1ZZNoJW9EU5ULI3FU7kXY4tuyBWSxuDmBxrKQffAGnkr73OYw3PL1W0Jlg==" saltValue="G92Q2d7J1KeDZyapNaT6AQ==" spinCount="100000" sheet="1" autoFilter="0"/>
  <mergeCells count="1">
    <mergeCell ref="B16:F16"/>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04DE-3C87-4909-9FF5-DBFBE20837A2}">
  <dimension ref="A6:I35"/>
  <sheetViews>
    <sheetView showGridLines="0" zoomScale="90" zoomScaleNormal="90" workbookViewId="0">
      <selection activeCell="B7" sqref="B7"/>
    </sheetView>
  </sheetViews>
  <sheetFormatPr baseColWidth="10" defaultColWidth="0" defaultRowHeight="20" x14ac:dyDescent="0.9"/>
  <cols>
    <col min="1" max="1" width="3.5" style="4" customWidth="1"/>
    <col min="2" max="2" width="81.78515625" style="11" customWidth="1"/>
    <col min="3" max="3" width="5.5703125" style="12" bestFit="1" customWidth="1"/>
    <col min="4" max="4" width="6.5703125" style="12" bestFit="1" customWidth="1"/>
    <col min="5" max="5" width="42.92578125" style="4" customWidth="1"/>
    <col min="6" max="6" width="5.7109375" style="12" bestFit="1" customWidth="1"/>
    <col min="7" max="7" width="3.42578125" style="6" customWidth="1"/>
    <col min="8" max="8" width="11.2109375" style="4" hidden="1" customWidth="1"/>
    <col min="9" max="9" width="12.78515625" style="4" hidden="1" customWidth="1"/>
    <col min="10" max="16384" width="11.2109375" style="4" hidden="1"/>
  </cols>
  <sheetData>
    <row r="6" spans="2:9" ht="23" x14ac:dyDescent="0.9">
      <c r="B6" s="1" t="s">
        <v>0</v>
      </c>
      <c r="C6" s="2" t="s">
        <v>1</v>
      </c>
      <c r="D6" s="3" t="s">
        <v>2</v>
      </c>
      <c r="E6" s="2" t="s">
        <v>3</v>
      </c>
      <c r="F6" s="2" t="s">
        <v>4</v>
      </c>
      <c r="G6" s="4"/>
      <c r="H6" s="5"/>
      <c r="I6" s="6"/>
    </row>
    <row r="7" spans="2:9" ht="140" x14ac:dyDescent="0.9">
      <c r="B7" s="23" t="s">
        <v>119</v>
      </c>
      <c r="C7" s="13" t="b">
        <v>0</v>
      </c>
      <c r="D7" s="14" t="b">
        <v>0</v>
      </c>
      <c r="E7" s="16"/>
      <c r="F7" s="8">
        <v>1</v>
      </c>
      <c r="G7" s="4"/>
      <c r="I7" s="6"/>
    </row>
    <row r="8" spans="2:9" ht="60" x14ac:dyDescent="0.9">
      <c r="B8" s="23" t="s">
        <v>120</v>
      </c>
      <c r="C8" s="13" t="b">
        <v>0</v>
      </c>
      <c r="D8" s="14" t="b">
        <v>0</v>
      </c>
      <c r="E8" s="16"/>
      <c r="F8" s="9">
        <f>IF(TablaCert34[[#This Row],[Ítem]]&lt;&gt;"",F7+1,"")</f>
        <v>2</v>
      </c>
      <c r="G8" s="4"/>
      <c r="I8" s="6"/>
    </row>
    <row r="9" spans="2:9" ht="40" x14ac:dyDescent="0.9">
      <c r="B9" s="23" t="s">
        <v>121</v>
      </c>
      <c r="C9" s="13" t="b">
        <v>0</v>
      </c>
      <c r="D9" s="14" t="b">
        <v>0</v>
      </c>
      <c r="E9" s="16"/>
      <c r="F9" s="9">
        <f>IF(TablaCert34[[#This Row],[Ítem]]&lt;&gt;"",F8+1,"")</f>
        <v>3</v>
      </c>
      <c r="G9" s="4"/>
      <c r="I9" s="6"/>
    </row>
    <row r="10" spans="2:9" x14ac:dyDescent="0.9">
      <c r="B10" s="23" t="s">
        <v>122</v>
      </c>
      <c r="C10" s="13" t="b">
        <v>0</v>
      </c>
      <c r="D10" s="14" t="b">
        <v>0</v>
      </c>
      <c r="E10" s="16"/>
      <c r="F10" s="9">
        <f>IF(TablaCert34[[#This Row],[Ítem]]&lt;&gt;"",F9+1,"")</f>
        <v>4</v>
      </c>
      <c r="G10" s="4"/>
      <c r="I10" s="6"/>
    </row>
    <row r="11" spans="2:9" ht="220" x14ac:dyDescent="0.9">
      <c r="B11" s="23" t="s">
        <v>123</v>
      </c>
      <c r="C11" s="13" t="b">
        <v>0</v>
      </c>
      <c r="D11" s="14" t="b">
        <v>0</v>
      </c>
      <c r="E11" s="16"/>
      <c r="F11" s="9">
        <f>IF(TablaCert34[[#This Row],[Ítem]]&lt;&gt;"",F10+1,"")</f>
        <v>5</v>
      </c>
      <c r="G11" s="4"/>
      <c r="I11" s="6"/>
    </row>
    <row r="12" spans="2:9" ht="80" x14ac:dyDescent="0.9">
      <c r="B12" s="23" t="s">
        <v>124</v>
      </c>
      <c r="C12" s="13" t="b">
        <v>0</v>
      </c>
      <c r="D12" s="14" t="b">
        <v>0</v>
      </c>
      <c r="E12" s="16"/>
      <c r="F12" s="9">
        <f>IF(TablaCert34[[#This Row],[Ítem]]&lt;&gt;"",F11+1,"")</f>
        <v>6</v>
      </c>
      <c r="G12" s="4"/>
      <c r="I12" s="6"/>
    </row>
    <row r="13" spans="2:9" ht="40" x14ac:dyDescent="0.9">
      <c r="B13" s="23" t="s">
        <v>125</v>
      </c>
      <c r="C13" s="13" t="b">
        <v>0</v>
      </c>
      <c r="D13" s="14" t="b">
        <v>0</v>
      </c>
      <c r="E13" s="16"/>
      <c r="F13" s="9">
        <f>IF(TablaCert34[[#This Row],[Ítem]]&lt;&gt;"",F12+1,"")</f>
        <v>7</v>
      </c>
      <c r="G13" s="4"/>
      <c r="I13" s="6"/>
    </row>
    <row r="14" spans="2:9" ht="40" x14ac:dyDescent="0.9">
      <c r="B14" s="23" t="s">
        <v>126</v>
      </c>
      <c r="C14" s="13" t="b">
        <v>0</v>
      </c>
      <c r="D14" s="14" t="b">
        <v>0</v>
      </c>
      <c r="E14" s="16"/>
      <c r="F14" s="9">
        <f>IF(TablaCert34[[#This Row],[Ítem]]&lt;&gt;"",F13+1,"")</f>
        <v>8</v>
      </c>
      <c r="G14" s="4"/>
      <c r="I14" s="6"/>
    </row>
    <row r="15" spans="2:9" ht="40" x14ac:dyDescent="0.9">
      <c r="B15" s="23" t="s">
        <v>127</v>
      </c>
      <c r="C15" s="13" t="b">
        <v>0</v>
      </c>
      <c r="D15" s="14" t="b">
        <v>0</v>
      </c>
      <c r="E15" s="16"/>
      <c r="F15" s="9">
        <f>IF(TablaCert34[[#This Row],[Ítem]]&lt;&gt;"",F14+1,"")</f>
        <v>9</v>
      </c>
      <c r="G15" s="4"/>
      <c r="I15" s="6"/>
    </row>
    <row r="16" spans="2:9" ht="40" x14ac:dyDescent="0.9">
      <c r="B16" s="23" t="s">
        <v>128</v>
      </c>
      <c r="C16" s="13" t="b">
        <v>0</v>
      </c>
      <c r="D16" s="14" t="b">
        <v>0</v>
      </c>
      <c r="E16" s="16"/>
      <c r="F16" s="9">
        <f>IF(TablaCert34[[#This Row],[Ítem]]&lt;&gt;"",F15+1,"")</f>
        <v>10</v>
      </c>
      <c r="G16" s="4"/>
      <c r="I16" s="6"/>
    </row>
    <row r="17" spans="2:9" ht="60" x14ac:dyDescent="0.9">
      <c r="B17" s="23" t="s">
        <v>129</v>
      </c>
      <c r="C17" s="13" t="b">
        <v>0</v>
      </c>
      <c r="D17" s="14" t="b">
        <v>0</v>
      </c>
      <c r="E17" s="16"/>
      <c r="F17" s="9">
        <f>IF(TablaCert34[[#This Row],[Ítem]]&lt;&gt;"",F16+1,"")</f>
        <v>11</v>
      </c>
      <c r="G17" s="4"/>
      <c r="I17" s="6"/>
    </row>
    <row r="18" spans="2:9" x14ac:dyDescent="0.9">
      <c r="B18" s="23" t="s">
        <v>130</v>
      </c>
      <c r="C18" s="13" t="b">
        <v>0</v>
      </c>
      <c r="D18" s="14" t="b">
        <v>0</v>
      </c>
      <c r="E18" s="16"/>
      <c r="F18" s="9">
        <f>IF(TablaCert34[[#This Row],[Ítem]]&lt;&gt;"",F17+1,"")</f>
        <v>12</v>
      </c>
      <c r="G18" s="4"/>
      <c r="I18" s="6"/>
    </row>
    <row r="19" spans="2:9" ht="120" x14ac:dyDescent="0.9">
      <c r="B19" s="23" t="s">
        <v>131</v>
      </c>
      <c r="C19" s="13" t="b">
        <v>0</v>
      </c>
      <c r="D19" s="14" t="b">
        <v>0</v>
      </c>
      <c r="E19" s="16"/>
      <c r="F19" s="9">
        <f>IF(TablaCert34[[#This Row],[Ítem]]&lt;&gt;"",F18+1,"")</f>
        <v>13</v>
      </c>
      <c r="G19" s="4"/>
      <c r="I19" s="6"/>
    </row>
    <row r="20" spans="2:9" ht="38" x14ac:dyDescent="0.9">
      <c r="B20" s="33" t="str">
        <f>"Calificación: "&amp;TEXT(COUNTIF(TablaCert34[SI],TRUE)/COUNTA(TablaCert34[Ítem]),"0.00%")</f>
        <v>Calificación: 0.00%</v>
      </c>
      <c r="C20" s="34"/>
      <c r="D20" s="34"/>
      <c r="E20" s="34"/>
      <c r="F20" s="34"/>
      <c r="G20" s="4"/>
      <c r="I20" s="6"/>
    </row>
    <row r="21" spans="2:9" x14ac:dyDescent="0.9">
      <c r="G21" s="4"/>
      <c r="I21" s="6"/>
    </row>
    <row r="22" spans="2:9" x14ac:dyDescent="0.9">
      <c r="G22" s="4"/>
      <c r="I22" s="6"/>
    </row>
    <row r="23" spans="2:9" x14ac:dyDescent="0.9">
      <c r="G23" s="4"/>
      <c r="I23" s="6"/>
    </row>
    <row r="24" spans="2:9" x14ac:dyDescent="0.9">
      <c r="G24" s="4"/>
      <c r="H24" s="6"/>
    </row>
    <row r="25" spans="2:9" x14ac:dyDescent="0.9">
      <c r="G25" s="4"/>
      <c r="H25" s="6"/>
    </row>
    <row r="26" spans="2:9" x14ac:dyDescent="0.9">
      <c r="G26" s="4"/>
      <c r="H26" s="6"/>
    </row>
    <row r="27" spans="2:9" x14ac:dyDescent="0.9">
      <c r="G27" s="4"/>
      <c r="H27" s="6"/>
    </row>
    <row r="28" spans="2:9" x14ac:dyDescent="0.9">
      <c r="G28" s="4"/>
      <c r="H28" s="6"/>
    </row>
    <row r="29" spans="2:9" x14ac:dyDescent="0.9">
      <c r="G29" s="4"/>
      <c r="H29" s="6"/>
    </row>
    <row r="30" spans="2:9" x14ac:dyDescent="0.9">
      <c r="G30" s="4"/>
      <c r="H30" s="6"/>
    </row>
    <row r="31" spans="2:9" x14ac:dyDescent="0.9">
      <c r="G31" s="4"/>
      <c r="H31" s="6"/>
    </row>
    <row r="32" spans="2:9" x14ac:dyDescent="0.9">
      <c r="G32" s="4"/>
      <c r="H32" s="6"/>
    </row>
    <row r="33" spans="7:8" x14ac:dyDescent="0.9">
      <c r="G33" s="4"/>
      <c r="H33" s="6"/>
    </row>
    <row r="34" spans="7:8" x14ac:dyDescent="0.9">
      <c r="G34" s="4"/>
      <c r="H34" s="6"/>
    </row>
    <row r="35" spans="7:8" x14ac:dyDescent="0.9">
      <c r="G35" s="4"/>
      <c r="H35" s="6"/>
    </row>
  </sheetData>
  <sheetProtection algorithmName="SHA-512" hashValue="lZ7NTozI0YnGEchKyAl02EDIM4AOCsiK8pQBngpdqyxc5ZzjdKSGB+NRoMPsiVbsbpqdEcooWv8RoaOMNMTWLg==" saltValue="3lOMfA2N/s6ga124og1O/Q==" spinCount="100000" sheet="1" autoFilter="0"/>
  <mergeCells count="1">
    <mergeCell ref="B20:F20"/>
  </mergeCells>
  <pageMargins left="0.70866141732283472" right="0.70866141732283472" top="0.74803149606299213" bottom="0.74803149606299213" header="0.31496062992125984" footer="0.31496062992125984"/>
  <pageSetup scale="85"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abce60-13e9-456b-8050-da6739f11ec0">
      <Terms xmlns="http://schemas.microsoft.com/office/infopath/2007/PartnerControls"/>
    </lcf76f155ced4ddcb4097134ff3c332f>
    <TaxCatchAll xmlns="e29e96c1-dcb1-4c0b-b2a2-a7f816e7d0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2585E9FB428FD4495DCBE2F23B4C215" ma:contentTypeVersion="13" ma:contentTypeDescription="Crear nuevo documento." ma:contentTypeScope="" ma:versionID="b643af9f7321a1ca16db12bb767ec081">
  <xsd:schema xmlns:xsd="http://www.w3.org/2001/XMLSchema" xmlns:xs="http://www.w3.org/2001/XMLSchema" xmlns:p="http://schemas.microsoft.com/office/2006/metadata/properties" xmlns:ns2="2fabce60-13e9-456b-8050-da6739f11ec0" xmlns:ns3="e29e96c1-dcb1-4c0b-b2a2-a7f816e7d0bd" targetNamespace="http://schemas.microsoft.com/office/2006/metadata/properties" ma:root="true" ma:fieldsID="c1e1f7df049787ed573b20493606fa4f" ns2:_="" ns3:_="">
    <xsd:import namespace="2fabce60-13e9-456b-8050-da6739f11ec0"/>
    <xsd:import namespace="e29e96c1-dcb1-4c0b-b2a2-a7f816e7d0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ce60-13e9-456b-8050-da6739f11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9e96c1-dcb1-4c0b-b2a2-a7f816e7d0b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86edf11-7fa7-4de7-98e3-fa3bce85f442}" ma:internalName="TaxCatchAll" ma:showField="CatchAllData" ma:web="e29e96c1-dcb1-4c0b-b2a2-a7f816e7d0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314B3E-C8A0-4551-A3D7-3565408D7CCE}">
  <ds:schemaRefs>
    <ds:schemaRef ds:uri="http://schemas.microsoft.com/sharepoint/v3/contenttype/forms"/>
  </ds:schemaRefs>
</ds:datastoreItem>
</file>

<file path=customXml/itemProps2.xml><?xml version="1.0" encoding="utf-8"?>
<ds:datastoreItem xmlns:ds="http://schemas.openxmlformats.org/officeDocument/2006/customXml" ds:itemID="{3D422371-834A-4323-B8B3-E17100448562}">
  <ds:schemaRefs>
    <ds:schemaRef ds:uri="http://schemas.microsoft.com/office/2006/metadata/properties"/>
    <ds:schemaRef ds:uri="http://schemas.microsoft.com/office/infopath/2007/PartnerControls"/>
    <ds:schemaRef ds:uri="2fabce60-13e9-456b-8050-da6739f11ec0"/>
    <ds:schemaRef ds:uri="e29e96c1-dcb1-4c0b-b2a2-a7f816e7d0bd"/>
  </ds:schemaRefs>
</ds:datastoreItem>
</file>

<file path=customXml/itemProps3.xml><?xml version="1.0" encoding="utf-8"?>
<ds:datastoreItem xmlns:ds="http://schemas.openxmlformats.org/officeDocument/2006/customXml" ds:itemID="{B4161E6D-5075-497F-A189-917566C74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ce60-13e9-456b-8050-da6739f11ec0"/>
    <ds:schemaRef ds:uri="e29e96c1-dcb1-4c0b-b2a2-a7f816e7d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Certificaciones-Políticas</vt:lpstr>
      <vt:lpstr>Servicio_SOC</vt:lpstr>
      <vt:lpstr>Servicio_Vulnerabilidades</vt:lpstr>
      <vt:lpstr>Servicio_EthicalHacking</vt:lpstr>
      <vt:lpstr>Servicio_Marca</vt:lpstr>
      <vt:lpstr>'Certificaciones-Políticas'!Área_de_impresión</vt:lpstr>
      <vt:lpstr>Servicio_EthicalHacking!Área_de_impresión</vt:lpstr>
      <vt:lpstr>Servicio_Marca!Área_de_impresión</vt:lpstr>
      <vt:lpstr>Servicio_SOC!Área_de_impresión</vt:lpstr>
      <vt:lpstr>Servicio_Vulnerabilidades!Área_de_impresión</vt:lpstr>
      <vt:lpstr>'Certificaciones-Políticas'!Títulos_a_imprimir</vt:lpstr>
      <vt:lpstr>Servicio_EthicalHacking!Títulos_a_imprimir</vt:lpstr>
      <vt:lpstr>Servicio_Marca!Títulos_a_imprimir</vt:lpstr>
      <vt:lpstr>Servicio_SOC!Títulos_a_imprimir</vt:lpstr>
      <vt:lpstr>Servicio_Vulnerabilidades!Títulos_a_imprimir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Javier Guantiva Acosta</dc:creator>
  <cp:keywords/>
  <dc:description/>
  <cp:lastModifiedBy>Pedro Javier Guantiva Acosta</cp:lastModifiedBy>
  <cp:revision/>
  <dcterms:created xsi:type="dcterms:W3CDTF">2026-02-26T13:13:56Z</dcterms:created>
  <dcterms:modified xsi:type="dcterms:W3CDTF">2026-04-20T20:24:42Z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0x010100D2585E9FB428FD4495DCBE2F23B4C215</vt:lpwstr>
  </property>
  <property fmtid="{D5CDD505-2E9C-101B-9397-08002B2CF9AE}" pid="3" name="MediaServiceImageTags">
    <vt:lpwstr/>
  </property>
</Properties>
</file>