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fiducoldexsa-my.sharepoint.com/personal/jardila_fiducoldex_com_co1/Documents/Escritorio/"/>
    </mc:Choice>
  </mc:AlternateContent>
  <xr:revisionPtr revIDLastSave="0" documentId="8_{E5692E16-790B-43F1-B393-93456F97C732}" xr6:coauthVersionLast="47" xr6:coauthVersionMax="47" xr10:uidLastSave="{00000000-0000-0000-0000-000000000000}"/>
  <bookViews>
    <workbookView xWindow="-110" yWindow="-110" windowWidth="19420" windowHeight="11500" firstSheet="1" activeTab="1" xr2:uid="{00000000-000D-0000-FFFF-FFFF00000000}"/>
  </bookViews>
  <sheets>
    <sheet name="Costos Personal" sheetId="12" state="hidden" r:id="rId1"/>
    <sheet name="COSTOS-PERSONAL" sheetId="57" r:id="rId2"/>
    <sheet name="PERSONAL-DEDICACION" sheetId="61" r:id="rId3"/>
    <sheet name="COSTOS-DIRECTOS" sheetId="59" r:id="rId4"/>
    <sheet name="PRESUPUESTO INTERVENTORIA" sheetId="6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 i="57" l="1"/>
  <c r="E6" i="59"/>
  <c r="D8" i="61"/>
  <c r="D9" i="61"/>
  <c r="D10" i="61"/>
  <c r="D11" i="61"/>
  <c r="D12" i="61"/>
  <c r="D13" i="61"/>
  <c r="D7" i="61"/>
  <c r="C8" i="61"/>
  <c r="C9" i="61"/>
  <c r="C10" i="61"/>
  <c r="C11" i="61"/>
  <c r="C12" i="61"/>
  <c r="C13" i="61"/>
  <c r="C7" i="61"/>
  <c r="C29" i="61"/>
  <c r="E36" i="57" l="1"/>
  <c r="G36" i="57" s="1"/>
  <c r="E37" i="57"/>
  <c r="E38" i="57"/>
  <c r="E39" i="57"/>
  <c r="G39" i="57" s="1"/>
  <c r="E40" i="57"/>
  <c r="G40" i="57" s="1"/>
  <c r="E41" i="57"/>
  <c r="E35" i="57"/>
  <c r="E24" i="57"/>
  <c r="G24" i="57" s="1"/>
  <c r="G25" i="57"/>
  <c r="G26" i="57"/>
  <c r="G28" i="57"/>
  <c r="G29" i="57"/>
  <c r="E23" i="57"/>
  <c r="G23" i="57" s="1"/>
  <c r="G14" i="57"/>
  <c r="G17" i="57"/>
  <c r="G11" i="57"/>
  <c r="E19" i="59"/>
  <c r="E18" i="59"/>
  <c r="E13" i="59"/>
  <c r="E12" i="59"/>
  <c r="E7" i="59"/>
  <c r="G37" i="57"/>
  <c r="G38" i="57"/>
  <c r="G41" i="57"/>
  <c r="G35" i="57"/>
  <c r="G27" i="57"/>
  <c r="G12" i="57"/>
  <c r="G13" i="57"/>
  <c r="G15" i="57"/>
  <c r="G16" i="57"/>
  <c r="B30" i="61"/>
  <c r="C30" i="61"/>
  <c r="D30" i="61"/>
  <c r="B31" i="61"/>
  <c r="C31" i="61"/>
  <c r="D31" i="61"/>
  <c r="B32" i="61"/>
  <c r="C32" i="61"/>
  <c r="D32" i="61"/>
  <c r="B33" i="61"/>
  <c r="C33" i="61"/>
  <c r="D33" i="61"/>
  <c r="B34" i="61"/>
  <c r="C34" i="61"/>
  <c r="D34" i="61"/>
  <c r="B35" i="61"/>
  <c r="C35" i="61"/>
  <c r="D35" i="61"/>
  <c r="B19" i="61"/>
  <c r="C19" i="61"/>
  <c r="D19" i="61"/>
  <c r="B20" i="61"/>
  <c r="C20" i="61"/>
  <c r="D20" i="61"/>
  <c r="B21" i="61"/>
  <c r="C21" i="61"/>
  <c r="D21" i="61"/>
  <c r="B22" i="61"/>
  <c r="C22" i="61"/>
  <c r="D22" i="61"/>
  <c r="B23" i="61"/>
  <c r="C23" i="61"/>
  <c r="D23" i="61"/>
  <c r="B24" i="61"/>
  <c r="C24" i="61"/>
  <c r="D24" i="61"/>
  <c r="B8" i="61"/>
  <c r="B9" i="61"/>
  <c r="B10" i="61"/>
  <c r="B11" i="61"/>
  <c r="B12" i="61"/>
  <c r="B13" i="61"/>
  <c r="B29" i="61"/>
  <c r="C18" i="61"/>
  <c r="B18" i="61"/>
  <c r="B7" i="61"/>
  <c r="D18" i="61"/>
  <c r="A2" i="60"/>
  <c r="B2" i="59"/>
  <c r="B2" i="61"/>
  <c r="A3" i="60"/>
  <c r="B3" i="59"/>
  <c r="B3" i="61"/>
  <c r="E20" i="59" l="1"/>
  <c r="E14" i="59"/>
  <c r="E8" i="59"/>
  <c r="G42" i="57"/>
  <c r="G30" i="57"/>
  <c r="G18" i="57"/>
  <c r="D29" i="61"/>
  <c r="C8" i="60" l="1"/>
  <c r="C9" i="60" l="1"/>
  <c r="C11" i="60" l="1"/>
  <c r="C6" i="60"/>
  <c r="C7" i="60"/>
  <c r="D46" i="12"/>
  <c r="F46" i="12" s="1"/>
  <c r="D52" i="12"/>
  <c r="F52" i="12" s="1"/>
  <c r="D47" i="12"/>
  <c r="F47" i="12" s="1"/>
  <c r="D58" i="12"/>
  <c r="F58" i="12" s="1"/>
  <c r="E21" i="12"/>
  <c r="D42" i="12"/>
  <c r="F42" i="12" s="1"/>
  <c r="D43" i="12"/>
  <c r="F43" i="12"/>
  <c r="D44" i="12"/>
  <c r="F44" i="12" s="1"/>
  <c r="D45" i="12"/>
  <c r="F45" i="12"/>
  <c r="D48" i="12"/>
  <c r="F48" i="12" s="1"/>
  <c r="D49" i="12"/>
  <c r="F49" i="12"/>
  <c r="D50" i="12"/>
  <c r="F50" i="12" s="1"/>
  <c r="D51" i="12"/>
  <c r="F51" i="12" s="1"/>
  <c r="D53" i="12"/>
  <c r="F53" i="12" s="1"/>
  <c r="D54" i="12"/>
  <c r="F54" i="12" s="1"/>
  <c r="D55" i="12"/>
  <c r="F55" i="12" s="1"/>
  <c r="D56" i="12"/>
  <c r="F56" i="12"/>
  <c r="D57" i="12"/>
  <c r="F57" i="12" s="1"/>
  <c r="D59" i="12"/>
  <c r="F59" i="12" s="1"/>
  <c r="D60" i="12"/>
  <c r="F60" i="12" s="1"/>
  <c r="E61" i="12"/>
  <c r="D26" i="12"/>
  <c r="F26" i="12" s="1"/>
  <c r="D27" i="12"/>
  <c r="F27" i="12" s="1"/>
  <c r="D28" i="12"/>
  <c r="F28" i="12" s="1"/>
  <c r="D29" i="12"/>
  <c r="F29" i="12"/>
  <c r="D30" i="12"/>
  <c r="F30" i="12" s="1"/>
  <c r="D31" i="12"/>
  <c r="F31" i="12" s="1"/>
  <c r="D32" i="12"/>
  <c r="F32" i="12" s="1"/>
  <c r="D33" i="12"/>
  <c r="F33" i="12" s="1"/>
  <c r="D34" i="12"/>
  <c r="F34" i="12" s="1"/>
  <c r="D35" i="12"/>
  <c r="F35" i="12"/>
  <c r="D36" i="12"/>
  <c r="F36" i="12" s="1"/>
  <c r="E37" i="12"/>
  <c r="F5" i="12"/>
  <c r="D9" i="12"/>
  <c r="F9" i="12" s="1"/>
  <c r="D10" i="12"/>
  <c r="F10" i="12"/>
  <c r="D11" i="12"/>
  <c r="F11" i="12" s="1"/>
  <c r="D12" i="12"/>
  <c r="F12" i="12" s="1"/>
  <c r="D13" i="12"/>
  <c r="F13" i="12" s="1"/>
  <c r="D14" i="12"/>
  <c r="F14" i="12"/>
  <c r="D15" i="12"/>
  <c r="F15" i="12" s="1"/>
  <c r="D16" i="12"/>
  <c r="F16" i="12"/>
  <c r="D17" i="12"/>
  <c r="F17" i="12" s="1"/>
  <c r="D18" i="12"/>
  <c r="F18" i="12" s="1"/>
  <c r="D19" i="12"/>
  <c r="F19" i="12" s="1"/>
  <c r="D20" i="12"/>
  <c r="F20" i="12"/>
  <c r="F61" i="12" l="1"/>
  <c r="C62" i="12" s="1"/>
  <c r="C5" i="12" s="1"/>
  <c r="F37" i="12"/>
  <c r="C38" i="12" s="1"/>
  <c r="C4" i="12" s="1"/>
  <c r="F21" i="12"/>
  <c r="C22" i="12" s="1"/>
  <c r="C3" i="12" s="1"/>
  <c r="F4" i="12" s="1"/>
  <c r="C10" i="60" l="1"/>
  <c r="C12" i="60" s="1"/>
  <c r="C15" i="60" s="1"/>
  <c r="C14" i="60" l="1"/>
  <c r="C13" i="60"/>
  <c r="C16" i="60" l="1"/>
  <c r="C17" i="60" s="1"/>
  <c r="C18" i="60" s="1"/>
</calcChain>
</file>

<file path=xl/sharedStrings.xml><?xml version="1.0" encoding="utf-8"?>
<sst xmlns="http://schemas.openxmlformats.org/spreadsheetml/2006/main" count="238" uniqueCount="141">
  <si>
    <t>Resumen</t>
  </si>
  <si>
    <t>Division Tecnica</t>
  </si>
  <si>
    <t>Division Comercial</t>
  </si>
  <si>
    <t>Total Costos Personal</t>
  </si>
  <si>
    <t>Division Administrativa y Gerencial</t>
  </si>
  <si>
    <t>Total Personal</t>
  </si>
  <si>
    <t>Cargo</t>
  </si>
  <si>
    <t>Salario Basico</t>
  </si>
  <si>
    <t>Salario fact. Ley 50 y Ley 100</t>
  </si>
  <si>
    <t>Nº</t>
  </si>
  <si>
    <t>Total</t>
  </si>
  <si>
    <t>Ing. Jefe Division Tecnica</t>
  </si>
  <si>
    <t>Ing. Asistente Division Tecnica</t>
  </si>
  <si>
    <t>Ing. Distribucoin y Redes</t>
  </si>
  <si>
    <t>Ing. Proyectos, Control y Medida</t>
  </si>
  <si>
    <t>Coordinador Providencia</t>
  </si>
  <si>
    <t>Secretaria</t>
  </si>
  <si>
    <t>Tecnico en Sub. Estaciones</t>
  </si>
  <si>
    <t>Supervisor de Redes</t>
  </si>
  <si>
    <t>Electricistas/Linieros</t>
  </si>
  <si>
    <t>Ayudantes Electricista</t>
  </si>
  <si>
    <t>Operarios Sub. Estacion/Grua</t>
  </si>
  <si>
    <t>Analista Informatica</t>
  </si>
  <si>
    <t>Costo Total Personal Técnica</t>
  </si>
  <si>
    <t>Ing. Jefe Division Comercial</t>
  </si>
  <si>
    <t>Coordinador ATC</t>
  </si>
  <si>
    <t>Coordinador Comercial</t>
  </si>
  <si>
    <t>Funcionario Atencion al Cliente</t>
  </si>
  <si>
    <t>cuatro personas adicionales para minicades</t>
  </si>
  <si>
    <t>Funcionario Revision y Analisis Back</t>
  </si>
  <si>
    <t>Ing. Soporte Sistemas</t>
  </si>
  <si>
    <t>Analista Informacion</t>
  </si>
  <si>
    <t>Jefe Facturacion</t>
  </si>
  <si>
    <t>Electricistas</t>
  </si>
  <si>
    <t>Costo Total Personal Comercial</t>
  </si>
  <si>
    <t>Gerente</t>
  </si>
  <si>
    <t>Jefe Division Administrativa y Financiera</t>
  </si>
  <si>
    <t>Asesor Juridico</t>
  </si>
  <si>
    <t>Asesor Planeacion, Sistemas y Calidad</t>
  </si>
  <si>
    <t>Asistente oficina juridica</t>
  </si>
  <si>
    <t>Revisor fiscal</t>
  </si>
  <si>
    <t>Jefe Control Interno</t>
  </si>
  <si>
    <t>Jefe Tesoreria y Presupuesto</t>
  </si>
  <si>
    <t>Jefe Contabilidad y Costos</t>
  </si>
  <si>
    <t>Auxiliar Contable</t>
  </si>
  <si>
    <t>Profesional en calidad</t>
  </si>
  <si>
    <t>Jefe Gestion Humana</t>
  </si>
  <si>
    <t>Asistente Gerencia</t>
  </si>
  <si>
    <t>Asistente Gestion Humana</t>
  </si>
  <si>
    <t>Mensajero</t>
  </si>
  <si>
    <t>Personal de aseo</t>
  </si>
  <si>
    <t>Coordinador Almacen</t>
  </si>
  <si>
    <t>Coordinador Archivo y Correspondencia</t>
  </si>
  <si>
    <t>Costo Total Personal Administrativo</t>
  </si>
  <si>
    <t xml:space="preserve">MINISTERIO DE MINAS Y ENERGÍA     </t>
  </si>
  <si>
    <t>VALOR DEL CONTRATO INSTALACION:</t>
  </si>
  <si>
    <t>NUMERO DE BENEFICIARIOS</t>
  </si>
  <si>
    <t>PLAZO TOTAL CONTRATO INTERVENTORIA EN MESES</t>
  </si>
  <si>
    <t>1.- RECURSO HUMANO</t>
  </si>
  <si>
    <t>ETAPA INICIAL DEL PROYECTO A PARTIR DEL ACTA DE INICIO</t>
  </si>
  <si>
    <t>Cant</t>
  </si>
  <si>
    <t>Asignación Mensual</t>
  </si>
  <si>
    <t>Meses</t>
  </si>
  <si>
    <t>Dedicación</t>
  </si>
  <si>
    <t>Valor Total COP$</t>
  </si>
  <si>
    <t>Director de Interventoría</t>
  </si>
  <si>
    <t>Ingeniero  Residente de Interventoría</t>
  </si>
  <si>
    <t xml:space="preserve">Ingeniero civil </t>
  </si>
  <si>
    <t>Profesional  en gestión social</t>
  </si>
  <si>
    <t xml:space="preserve">Profesional  ambiental </t>
  </si>
  <si>
    <t>NA</t>
  </si>
  <si>
    <t>N/A</t>
  </si>
  <si>
    <t>Profesional SGSST</t>
  </si>
  <si>
    <t>Técnico electricista</t>
  </si>
  <si>
    <t>TOTAL RECURSO HUMANO ETAPA INICIAL</t>
  </si>
  <si>
    <t>2.- RECURSO HUMANO</t>
  </si>
  <si>
    <t>ETAPA DE EJECUCIÓN DEL PROYECTO</t>
  </si>
  <si>
    <t>PLAZO TOTAL DE LA ETAPA DE EJECUCIÓN DEL PROYECTO:</t>
  </si>
  <si>
    <t>TOTAL RECURSO HUMANO ETAPA DE EJECUCIÓN</t>
  </si>
  <si>
    <t>3.- RECURSO HUMANO</t>
  </si>
  <si>
    <t>ETAPA DE LIQUIDACIÓN DEL PROYECTO</t>
  </si>
  <si>
    <t>PLAZO  ETAPA DE LIQUIDACIÓN DEL PROYECTO EN MESES:</t>
  </si>
  <si>
    <t>TOTAL RECURSO HUMANO ETAPA LIQUIDACIÓN</t>
  </si>
  <si>
    <t>DILIGENCIAR CELDAS EN AMARILLO</t>
  </si>
  <si>
    <t>Para realizar la cotización favor tener en cuenta el "Formato  de Información a Proveedores para presentar Cotizaciones".</t>
  </si>
  <si>
    <t>INDICAR TAMAÑO DE LA EMPRESA</t>
  </si>
  <si>
    <t>MICROEMPRESA</t>
  </si>
  <si>
    <t>PEQUEÑA EMPRESA</t>
  </si>
  <si>
    <t>MEDIANA EMPRESA</t>
  </si>
  <si>
    <t>GRAN EMPRESA</t>
  </si>
  <si>
    <t>Indicar con una X según corresponda.</t>
  </si>
  <si>
    <t>Señalar si es Empresa de Mujeres o de Emprendimiento de Mujeres</t>
  </si>
  <si>
    <t>EMPRESA COTIZANTE</t>
  </si>
  <si>
    <t>NIT</t>
  </si>
  <si>
    <t xml:space="preserve">MINISTERIO DE MINAS Y ENERGÍA </t>
  </si>
  <si>
    <t>1.- RECURSO HUMANO ETAPA INICIAL DEL PROYECTO</t>
  </si>
  <si>
    <t>PERSONAL</t>
  </si>
  <si>
    <t>NUMERO DE</t>
  </si>
  <si>
    <t>DEDICACION</t>
  </si>
  <si>
    <t>PERSONAS</t>
  </si>
  <si>
    <t>2.- RECURSO HUMANO ETAPA DE EJECUCIÓN DEL PROYECTO</t>
  </si>
  <si>
    <t>3.- RECURSO HUMANO ETAPA DE LIQUIDACIÓN DEL PROYECTO</t>
  </si>
  <si>
    <t>COSTOS DIRECTOS DE LA INTERVENTORÍA-ETAPA INICIAL DEL PROYECTO</t>
  </si>
  <si>
    <t>Concepto</t>
  </si>
  <si>
    <t>Valor Mensual COP$</t>
  </si>
  <si>
    <t>Nota</t>
  </si>
  <si>
    <t>Alquiler de camioneta 4x4 c.c., incluye combustible, mantenimiento</t>
  </si>
  <si>
    <t>Dilgenciar</t>
  </si>
  <si>
    <t>TOTAL COSTOS DIRECTOS ETAPA INICIAL</t>
  </si>
  <si>
    <t>COSTOS DIRECTOS DE LA INTERVENTORÍA-ETAPA DE EJECUCIÓN DEL PROYECTO</t>
  </si>
  <si>
    <t>TOTAL COSTOS DIRECTOS ETAPA DE EJECUCIÓN</t>
  </si>
  <si>
    <t>COSTOS DIRECTOS DE LA INTERVENTORÍA-ETAPA DE LIQUIDACIÓN  DEL PROYECTO</t>
  </si>
  <si>
    <t>CONCEPTO</t>
  </si>
  <si>
    <t>VALOR MENSUAL COP$</t>
  </si>
  <si>
    <t>MESES</t>
  </si>
  <si>
    <t>VALOR TOTAL COP$</t>
  </si>
  <si>
    <t>TOTAL COSTOS DIRECTOS ETAPA DE LIQUIDACIÓN</t>
  </si>
  <si>
    <t>Los Costos Directos incluyen todas las erogaciones diferentes a Costo de Personal, Administración, Imprevistos y Utilidad,  para desarrollar la interventoría.</t>
  </si>
  <si>
    <t xml:space="preserve">PRESUPUESTO TOTAL DEL PROYECTO CIFRAS EN COP$ </t>
  </si>
  <si>
    <t>%</t>
  </si>
  <si>
    <t>VALOR TOTAL 
INICIAL</t>
  </si>
  <si>
    <t>A. COSTOS DE PERSONAL ETAPA INICIAL DEL PROYECTO</t>
  </si>
  <si>
    <t>B. COSTOS DE PERSONAL ETAPA DE EJECUCIÓN DEL PROYECTO</t>
  </si>
  <si>
    <t>C. COSTOS DE PERSONAL ETAPA DE LIQUIDACIÓN DEL PROYECTO</t>
  </si>
  <si>
    <t>D. COSTOS DIRECTOS ETAPA INICIAL DEL PROYECTO</t>
  </si>
  <si>
    <t>E. COSTOS DIRECTOS ETAPA DE EJECUCIÓN DEL PROYECTO</t>
  </si>
  <si>
    <t>F. COSTOS DIRECTOS ETAPA DE LIQUIDACIÓN DEL PROYECTO</t>
  </si>
  <si>
    <t>G. TOTAL COSTO DE PERSONAL Y COSTOS DIRECTOS</t>
  </si>
  <si>
    <t>H. ADMINISTRACION</t>
  </si>
  <si>
    <t>I. IMPREVISTOS</t>
  </si>
  <si>
    <t>J. UTILIDAD</t>
  </si>
  <si>
    <t>K. TOTAL ANTES DE IVA (G+H+I+J)</t>
  </si>
  <si>
    <t>L. IVA (19%)</t>
  </si>
  <si>
    <t xml:space="preserve">COSTO TOTAL INTERVENTORÍA </t>
  </si>
  <si>
    <t xml:space="preserve">**Administración, Imprevisto y Utilidad diligenciar en porcentaje. El porcentaje que corresponda a la Administración (A)  debe cubrir todos los GASTOS administrativos que son diferentes a los costos de personal y costos directos.  El IVA se calcula sobre el valor total resultante antes del IVA, el cual corresponde en el formato de cotización Excel a la columna C fila 16.  </t>
  </si>
  <si>
    <t>**Si el cotizante no es responsable del IVA en la celda B17 diligenciar con porcentaje 0.</t>
  </si>
  <si>
    <t>**Si el cotizante tiene un regimen tributario especial favor indicarlo y en la celda B17 colocar el porcentaje del IVA correspondiente.</t>
  </si>
  <si>
    <t xml:space="preserve"> BPIN20250214000111- TEORAMA - NORTE DE SANTANDER</t>
  </si>
  <si>
    <t>0BJETO: Realizar interventoría integral al proyecto "IMPLEMENTACIÓN DE SOLUCIONES ENERGÉTICAS CON FUENTES NO CONVENCIONALES DE ENERGÍA PARA USUARIOS EN ZONAS RURALES DEL MUNICIPIO DE TEORAMA EN EL DEPARTAMENTO DE NORTE DE SANTANDER" BPIN 20250214000111</t>
  </si>
  <si>
    <t>LOTE</t>
  </si>
  <si>
    <t>Motocicleta (incluye combustible, mantenimiento, seguro todo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</si>
</sst>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quot;$&quot;* #,##0_-;\-&quot;$&quot;* #,##0_-;_-&quot;$&quot;* &quot;-&quot;_-;_-@_-"/>
    <numFmt numFmtId="165" formatCode="_(&quot;$&quot;\ * #,##0.00_);_(&quot;$&quot;\ * \(#,##0.00\);_(&quot;$&quot;\ * &quot;-&quot;??_);_(@_)"/>
    <numFmt numFmtId="166" formatCode="_ &quot;$&quot;\ * #,##0.00_ ;_ &quot;$&quot;\ * \-#,##0.00_ ;_ &quot;$&quot;\ * &quot;-&quot;??_ ;_ @_ "/>
    <numFmt numFmtId="167" formatCode="_ * #,##0.00_ ;_ * \-#,##0.00_ ;_ * &quot;-&quot;??_ ;_ @_ "/>
    <numFmt numFmtId="168" formatCode="_ * #,##0_ ;_ * \-#,##0_ ;_ * &quot;-&quot;??_ ;_ @_ "/>
    <numFmt numFmtId="169" formatCode="&quot;$&quot;#,##0"/>
    <numFmt numFmtId="170" formatCode="#,##0_ ;\-#,##0\ "/>
    <numFmt numFmtId="171" formatCode="&quot;$&quot;#,##0.00"/>
    <numFmt numFmtId="172" formatCode="0.0%"/>
  </numFmts>
  <fonts count="21" x14ac:knownFonts="1">
    <font>
      <sz val="10"/>
      <name val="Arial"/>
      <family val="2"/>
    </font>
    <font>
      <sz val="12"/>
      <color theme="1"/>
      <name val="Calibri"/>
      <family val="2"/>
      <scheme val="minor"/>
    </font>
    <font>
      <sz val="10"/>
      <name val="Arial"/>
      <family val="2"/>
    </font>
    <font>
      <sz val="10"/>
      <name val="Century Gothic"/>
      <family val="2"/>
    </font>
    <font>
      <b/>
      <sz val="10"/>
      <name val="Century Gothic"/>
      <family val="2"/>
    </font>
    <font>
      <sz val="8"/>
      <name val="Arial"/>
      <family val="2"/>
    </font>
    <font>
      <b/>
      <sz val="10"/>
      <color indexed="12"/>
      <name val="Century Gothic"/>
      <family val="2"/>
    </font>
    <font>
      <sz val="10"/>
      <name val="Arial"/>
      <family val="2"/>
    </font>
    <font>
      <sz val="10"/>
      <name val="Arial"/>
      <family val="2"/>
    </font>
    <font>
      <b/>
      <sz val="8"/>
      <name val="Arial"/>
      <family val="2"/>
    </font>
    <font>
      <sz val="10"/>
      <color rgb="FFFF0000"/>
      <name val="Century Gothic"/>
      <family val="2"/>
    </font>
    <font>
      <b/>
      <sz val="10"/>
      <color rgb="FFFF0000"/>
      <name val="Century Gothic"/>
      <family val="2"/>
    </font>
    <font>
      <u/>
      <sz val="10"/>
      <color theme="10"/>
      <name val="Arial"/>
      <family val="2"/>
    </font>
    <font>
      <u/>
      <sz val="10"/>
      <color theme="11"/>
      <name val="Arial"/>
      <family val="2"/>
    </font>
    <font>
      <b/>
      <sz val="8"/>
      <color theme="1"/>
      <name val="Arial"/>
      <family val="2"/>
    </font>
    <font>
      <b/>
      <sz val="8"/>
      <color rgb="FF000000"/>
      <name val="Arial"/>
      <family val="2"/>
    </font>
    <font>
      <sz val="8"/>
      <color theme="1"/>
      <name val="Arial"/>
      <family val="2"/>
    </font>
    <font>
      <b/>
      <sz val="12"/>
      <name val="Arial"/>
      <family val="2"/>
    </font>
    <font>
      <b/>
      <sz val="10"/>
      <name val="Arial"/>
      <family val="2"/>
    </font>
    <font>
      <sz val="10"/>
      <color theme="1"/>
      <name val="Arial"/>
      <family val="2"/>
    </font>
    <font>
      <b/>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CFF9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s>
  <cellStyleXfs count="383">
    <xf numFmtId="0" fontId="0" fillId="0" borderId="0"/>
    <xf numFmtId="167" fontId="2" fillId="0" borderId="0" applyFont="0" applyFill="0" applyBorder="0" applyAlignment="0" applyProtection="0"/>
    <xf numFmtId="167" fontId="7" fillId="0" borderId="0" applyFont="0" applyFill="0" applyBorder="0" applyAlignment="0" applyProtection="0"/>
    <xf numFmtId="166" fontId="2" fillId="0" borderId="0" applyFont="0" applyFill="0" applyBorder="0" applyAlignment="0" applyProtection="0"/>
    <xf numFmtId="0" fontId="8" fillId="0" borderId="0"/>
    <xf numFmtId="9" fontId="2" fillId="0" borderId="0" applyFont="0" applyFill="0" applyBorder="0" applyAlignment="0" applyProtection="0"/>
    <xf numFmtId="9" fontId="7"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167" fontId="2" fillId="0" borderId="0" applyFont="0" applyFill="0" applyBorder="0" applyAlignment="0" applyProtection="0"/>
    <xf numFmtId="0" fontId="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59">
    <xf numFmtId="0" fontId="0" fillId="0" borderId="0" xfId="0"/>
    <xf numFmtId="0" fontId="3" fillId="0" borderId="0" xfId="0" applyFont="1"/>
    <xf numFmtId="0" fontId="3" fillId="0" borderId="0" xfId="0" applyFont="1" applyAlignment="1">
      <alignment horizontal="center"/>
    </xf>
    <xf numFmtId="0" fontId="4" fillId="2" borderId="0" xfId="0" applyFont="1" applyFill="1"/>
    <xf numFmtId="0" fontId="4" fillId="2" borderId="0" xfId="0" applyFont="1" applyFill="1" applyAlignment="1">
      <alignment horizontal="center"/>
    </xf>
    <xf numFmtId="0" fontId="3" fillId="2" borderId="0" xfId="0" applyFont="1" applyFill="1" applyAlignment="1">
      <alignment horizontal="center"/>
    </xf>
    <xf numFmtId="0" fontId="3" fillId="2" borderId="0" xfId="0" applyFont="1" applyFill="1"/>
    <xf numFmtId="0" fontId="4" fillId="2" borderId="0" xfId="0" applyFont="1" applyFill="1" applyAlignment="1">
      <alignment horizontal="right"/>
    </xf>
    <xf numFmtId="0" fontId="6" fillId="2" borderId="0" xfId="0" applyFont="1" applyFill="1" applyAlignment="1">
      <alignment horizontal="center"/>
    </xf>
    <xf numFmtId="0" fontId="3" fillId="2" borderId="0" xfId="0" applyFont="1" applyFill="1" applyAlignment="1">
      <alignment horizontal="right"/>
    </xf>
    <xf numFmtId="168" fontId="3" fillId="3" borderId="1" xfId="1" applyNumberFormat="1" applyFont="1" applyFill="1" applyBorder="1" applyAlignment="1">
      <alignment horizontal="center"/>
    </xf>
    <xf numFmtId="168" fontId="6" fillId="3" borderId="1" xfId="1" applyNumberFormat="1" applyFont="1" applyFill="1" applyBorder="1" applyAlignment="1">
      <alignment horizontal="center"/>
    </xf>
    <xf numFmtId="168" fontId="6" fillId="2" borderId="0" xfId="0" applyNumberFormat="1" applyFont="1" applyFill="1" applyAlignment="1">
      <alignment horizontal="center"/>
    </xf>
    <xf numFmtId="168" fontId="3" fillId="2" borderId="0" xfId="0" applyNumberFormat="1" applyFont="1" applyFill="1" applyAlignment="1">
      <alignment horizontal="center"/>
    </xf>
    <xf numFmtId="168" fontId="4" fillId="4" borderId="2" xfId="0" applyNumberFormat="1" applyFont="1" applyFill="1" applyBorder="1" applyAlignment="1">
      <alignment horizontal="center"/>
    </xf>
    <xf numFmtId="168" fontId="3" fillId="3" borderId="1" xfId="1" applyNumberFormat="1" applyFont="1" applyFill="1" applyBorder="1" applyAlignment="1"/>
    <xf numFmtId="168" fontId="6" fillId="3" borderId="1" xfId="1" applyNumberFormat="1" applyFont="1" applyFill="1" applyBorder="1" applyAlignment="1"/>
    <xf numFmtId="168" fontId="3" fillId="2" borderId="0" xfId="0" applyNumberFormat="1" applyFont="1" applyFill="1"/>
    <xf numFmtId="168" fontId="4" fillId="4" borderId="2" xfId="0" applyNumberFormat="1" applyFont="1" applyFill="1" applyBorder="1"/>
    <xf numFmtId="168" fontId="4" fillId="4" borderId="3" xfId="0" applyNumberFormat="1" applyFont="1" applyFill="1" applyBorder="1" applyAlignment="1">
      <alignment horizontal="center"/>
    </xf>
    <xf numFmtId="168" fontId="4" fillId="4" borderId="4" xfId="0" applyNumberFormat="1" applyFont="1" applyFill="1" applyBorder="1" applyAlignment="1">
      <alignment horizontal="center"/>
    </xf>
    <xf numFmtId="168" fontId="4" fillId="4" borderId="5" xfId="0" applyNumberFormat="1" applyFont="1" applyFill="1" applyBorder="1" applyAlignment="1">
      <alignment horizontal="center"/>
    </xf>
    <xf numFmtId="168" fontId="10" fillId="3" borderId="1" xfId="1" applyNumberFormat="1" applyFont="1" applyFill="1" applyBorder="1" applyAlignment="1">
      <alignment horizontal="center"/>
    </xf>
    <xf numFmtId="168" fontId="10" fillId="3" borderId="1" xfId="1" applyNumberFormat="1" applyFont="1" applyFill="1" applyBorder="1" applyAlignment="1"/>
    <xf numFmtId="0" fontId="10" fillId="2" borderId="0" xfId="0" applyFont="1" applyFill="1"/>
    <xf numFmtId="168" fontId="11" fillId="3" borderId="1" xfId="1" applyNumberFormat="1" applyFont="1" applyFill="1" applyBorder="1" applyAlignment="1"/>
    <xf numFmtId="0" fontId="3" fillId="0" borderId="0" xfId="0" applyFont="1" applyAlignment="1">
      <alignment horizontal="left" indent="1"/>
    </xf>
    <xf numFmtId="0" fontId="4" fillId="2" borderId="0" xfId="0" applyFont="1" applyFill="1" applyAlignment="1">
      <alignment horizontal="left" indent="1"/>
    </xf>
    <xf numFmtId="0" fontId="3" fillId="2" borderId="0" xfId="0" applyFont="1" applyFill="1" applyAlignment="1">
      <alignment horizontal="left" indent="1"/>
    </xf>
    <xf numFmtId="10" fontId="3" fillId="0" borderId="0" xfId="5" applyNumberFormat="1" applyFont="1" applyAlignment="1">
      <alignment horizontal="left" indent="1"/>
    </xf>
    <xf numFmtId="10" fontId="4" fillId="2" borderId="0" xfId="5" applyNumberFormat="1" applyFont="1" applyFill="1" applyAlignment="1">
      <alignment horizontal="left" indent="1"/>
    </xf>
    <xf numFmtId="10" fontId="3" fillId="2" borderId="0" xfId="5" applyNumberFormat="1" applyFont="1" applyFill="1" applyAlignment="1">
      <alignment horizontal="left" indent="1"/>
    </xf>
    <xf numFmtId="10" fontId="3" fillId="2" borderId="0" xfId="0" applyNumberFormat="1" applyFont="1" applyFill="1" applyAlignment="1">
      <alignment horizontal="left" indent="1"/>
    </xf>
    <xf numFmtId="0" fontId="0" fillId="0" borderId="0" xfId="0" applyAlignment="1">
      <alignment horizontal="center" vertical="center" wrapText="1"/>
    </xf>
    <xf numFmtId="0" fontId="5" fillId="0" borderId="0" xfId="0" applyFont="1" applyAlignment="1">
      <alignment vertical="center" wrapText="1"/>
    </xf>
    <xf numFmtId="0" fontId="5" fillId="0" borderId="0" xfId="0" applyFont="1"/>
    <xf numFmtId="0" fontId="14" fillId="8" borderId="8" xfId="0" applyFont="1" applyFill="1" applyBorder="1" applyAlignment="1">
      <alignment vertical="center" wrapText="1"/>
    </xf>
    <xf numFmtId="0" fontId="15" fillId="7" borderId="16" xfId="0" applyFont="1" applyFill="1" applyBorder="1" applyAlignment="1">
      <alignment horizontal="center" vertical="center" wrapText="1"/>
    </xf>
    <xf numFmtId="0" fontId="14" fillId="8" borderId="11" xfId="0" applyFont="1" applyFill="1" applyBorder="1" applyAlignment="1">
      <alignment vertical="center" wrapText="1"/>
    </xf>
    <xf numFmtId="0" fontId="14" fillId="8" borderId="15" xfId="0" applyFont="1" applyFill="1" applyBorder="1" applyAlignment="1">
      <alignment horizontal="left" vertical="center" wrapText="1"/>
    </xf>
    <xf numFmtId="0" fontId="15" fillId="7" borderId="14" xfId="0" applyFont="1" applyFill="1" applyBorder="1" applyAlignment="1">
      <alignment horizontal="center" vertical="center" wrapText="1"/>
    </xf>
    <xf numFmtId="10" fontId="14" fillId="8" borderId="11" xfId="5" applyNumberFormat="1" applyFont="1" applyFill="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169" fontId="9" fillId="8" borderId="9" xfId="1" applyNumberFormat="1" applyFont="1" applyFill="1" applyBorder="1" applyAlignment="1">
      <alignment horizontal="right" vertical="center" wrapText="1"/>
    </xf>
    <xf numFmtId="169" fontId="9" fillId="8" borderId="10" xfId="1" applyNumberFormat="1" applyFont="1" applyFill="1" applyBorder="1" applyAlignment="1">
      <alignment horizontal="right" vertical="center" wrapText="1"/>
    </xf>
    <xf numFmtId="9" fontId="14" fillId="5" borderId="11" xfId="5" applyFont="1" applyFill="1" applyBorder="1" applyAlignment="1">
      <alignment horizontal="center" vertical="center" wrapText="1"/>
    </xf>
    <xf numFmtId="0" fontId="15" fillId="7" borderId="18" xfId="0" applyFont="1" applyFill="1" applyBorder="1" applyAlignment="1">
      <alignment horizontal="center" vertical="center" wrapText="1"/>
    </xf>
    <xf numFmtId="9" fontId="14" fillId="5" borderId="2" xfId="5" applyFont="1" applyFill="1" applyBorder="1" applyAlignment="1">
      <alignment vertical="center" wrapText="1"/>
    </xf>
    <xf numFmtId="0" fontId="14" fillId="13" borderId="22" xfId="0" applyFont="1" applyFill="1" applyBorder="1" applyAlignment="1">
      <alignment vertical="center" wrapText="1"/>
    </xf>
    <xf numFmtId="9" fontId="14" fillId="8" borderId="23" xfId="5" applyFont="1" applyFill="1" applyBorder="1" applyAlignment="1">
      <alignment vertical="center" wrapText="1"/>
    </xf>
    <xf numFmtId="169" fontId="9" fillId="13" borderId="24" xfId="1" applyNumberFormat="1" applyFont="1" applyFill="1" applyBorder="1" applyAlignment="1">
      <alignment horizontal="right" vertical="center" wrapText="1"/>
    </xf>
    <xf numFmtId="0" fontId="14" fillId="8" borderId="25" xfId="0" applyFont="1" applyFill="1" applyBorder="1" applyAlignment="1">
      <alignment vertical="center" wrapText="1"/>
    </xf>
    <xf numFmtId="0" fontId="14" fillId="8" borderId="21" xfId="0" applyFont="1" applyFill="1" applyBorder="1" applyAlignment="1">
      <alignment vertical="center" wrapText="1"/>
    </xf>
    <xf numFmtId="0" fontId="14" fillId="8" borderId="6" xfId="0" applyFont="1" applyFill="1" applyBorder="1" applyAlignment="1">
      <alignment vertical="center" wrapText="1"/>
    </xf>
    <xf numFmtId="9" fontId="14" fillId="5" borderId="26" xfId="5" applyFont="1" applyFill="1" applyBorder="1" applyAlignment="1">
      <alignment horizontal="center" vertical="center" wrapText="1"/>
    </xf>
    <xf numFmtId="169" fontId="9" fillId="8" borderId="7" xfId="1" applyNumberFormat="1" applyFont="1" applyFill="1" applyBorder="1" applyAlignment="1">
      <alignment horizontal="right" vertical="center" wrapText="1"/>
    </xf>
    <xf numFmtId="0" fontId="14" fillId="8" borderId="27" xfId="0" applyFont="1" applyFill="1" applyBorder="1" applyAlignment="1">
      <alignment vertical="center" wrapText="1"/>
    </xf>
    <xf numFmtId="9" fontId="14" fillId="5" borderId="28" xfId="5" applyFont="1" applyFill="1" applyBorder="1" applyAlignment="1">
      <alignment horizontal="center" vertical="center" wrapText="1"/>
    </xf>
    <xf numFmtId="169" fontId="9" fillId="8" borderId="29" xfId="1" applyNumberFormat="1" applyFont="1" applyFill="1" applyBorder="1" applyAlignment="1">
      <alignment horizontal="right" vertical="center" wrapText="1"/>
    </xf>
    <xf numFmtId="169" fontId="9" fillId="13" borderId="19" xfId="1" applyNumberFormat="1" applyFont="1" applyFill="1" applyBorder="1" applyAlignment="1">
      <alignment horizontal="right" vertical="center" wrapText="1"/>
    </xf>
    <xf numFmtId="169" fontId="5" fillId="0" borderId="0" xfId="0" applyNumberFormat="1" applyFont="1"/>
    <xf numFmtId="169" fontId="14" fillId="13" borderId="12" xfId="0" applyNumberFormat="1" applyFont="1" applyFill="1" applyBorder="1" applyAlignment="1">
      <alignment horizontal="right" vertical="center" wrapText="1"/>
    </xf>
    <xf numFmtId="0" fontId="14" fillId="8" borderId="2" xfId="0" applyFont="1" applyFill="1" applyBorder="1" applyAlignment="1">
      <alignment horizontal="left" vertical="center" wrapText="1"/>
    </xf>
    <xf numFmtId="0" fontId="16" fillId="0" borderId="2" xfId="0" applyFont="1" applyBorder="1" applyAlignment="1">
      <alignment vertical="center" wrapText="1"/>
    </xf>
    <xf numFmtId="0" fontId="16" fillId="0" borderId="17" xfId="0" applyFont="1" applyBorder="1" applyAlignment="1">
      <alignment vertical="center" wrapText="1"/>
    </xf>
    <xf numFmtId="0" fontId="16" fillId="0" borderId="2" xfId="0" applyFont="1" applyBorder="1"/>
    <xf numFmtId="0" fontId="16" fillId="9" borderId="2" xfId="0" applyFont="1" applyFill="1" applyBorder="1"/>
    <xf numFmtId="0" fontId="14" fillId="0" borderId="2" xfId="0" applyFont="1" applyBorder="1"/>
    <xf numFmtId="0" fontId="0" fillId="0" borderId="0" xfId="0" applyAlignment="1">
      <alignment vertical="center" wrapText="1"/>
    </xf>
    <xf numFmtId="0" fontId="18" fillId="0" borderId="0" xfId="0" applyFont="1" applyAlignment="1">
      <alignment vertical="center" wrapText="1"/>
    </xf>
    <xf numFmtId="0" fontId="0" fillId="6" borderId="0" xfId="0" applyFill="1" applyAlignment="1">
      <alignment vertical="center" wrapText="1"/>
    </xf>
    <xf numFmtId="0" fontId="18" fillId="6" borderId="0" xfId="0" applyFont="1" applyFill="1" applyAlignment="1">
      <alignment vertical="center" wrapText="1"/>
    </xf>
    <xf numFmtId="0" fontId="9" fillId="0" borderId="1" xfId="0" applyFont="1" applyBorder="1" applyAlignment="1">
      <alignment horizontal="center" vertical="center" wrapText="1"/>
    </xf>
    <xf numFmtId="0" fontId="0" fillId="0" borderId="1" xfId="0" applyBorder="1"/>
    <xf numFmtId="0" fontId="18" fillId="0" borderId="1" xfId="0" applyFont="1" applyBorder="1" applyAlignment="1">
      <alignment horizontal="center" vertical="center" wrapText="1"/>
    </xf>
    <xf numFmtId="0" fontId="18" fillId="0" borderId="1" xfId="0" applyFont="1" applyBorder="1" applyAlignment="1">
      <alignment horizontal="left" vertical="center"/>
    </xf>
    <xf numFmtId="0" fontId="0" fillId="0" borderId="1" xfId="0" applyBorder="1" applyAlignment="1">
      <alignment horizontal="center" vertical="center"/>
    </xf>
    <xf numFmtId="0" fontId="9" fillId="0" borderId="1" xfId="0" applyFont="1" applyBorder="1" applyAlignment="1">
      <alignment horizontal="left" vertical="center"/>
    </xf>
    <xf numFmtId="9" fontId="5" fillId="0" borderId="1" xfId="5" applyFont="1" applyFill="1" applyBorder="1" applyAlignment="1">
      <alignment horizontal="left" vertical="center" wrapText="1"/>
    </xf>
    <xf numFmtId="0" fontId="5" fillId="6" borderId="1" xfId="3" applyNumberFormat="1" applyFont="1" applyFill="1" applyBorder="1" applyAlignment="1">
      <alignment horizontal="center" vertical="center" wrapText="1"/>
    </xf>
    <xf numFmtId="170" fontId="5" fillId="5" borderId="1" xfId="3" applyNumberFormat="1" applyFont="1" applyFill="1" applyBorder="1" applyAlignment="1" applyProtection="1">
      <alignment horizontal="center" vertical="center" wrapText="1"/>
      <protection locked="0"/>
    </xf>
    <xf numFmtId="3" fontId="5" fillId="6" borderId="1" xfId="5" applyNumberFormat="1" applyFont="1" applyFill="1" applyBorder="1" applyAlignment="1">
      <alignment horizontal="center" vertical="center" wrapText="1"/>
    </xf>
    <xf numFmtId="10" fontId="5" fillId="6" borderId="1" xfId="5" applyNumberFormat="1" applyFont="1" applyFill="1" applyBorder="1" applyAlignment="1">
      <alignment horizontal="center" vertical="center" wrapText="1"/>
    </xf>
    <xf numFmtId="171" fontId="5" fillId="6" borderId="1" xfId="3" applyNumberFormat="1" applyFont="1" applyFill="1" applyBorder="1" applyAlignment="1">
      <alignment horizontal="center" vertical="center" wrapText="1"/>
    </xf>
    <xf numFmtId="170" fontId="5" fillId="0" borderId="1" xfId="3" applyNumberFormat="1" applyFont="1" applyFill="1" applyBorder="1" applyAlignment="1" applyProtection="1">
      <alignment horizontal="center" vertical="center" wrapText="1"/>
      <protection locked="0"/>
    </xf>
    <xf numFmtId="9" fontId="5" fillId="6" borderId="1" xfId="5" applyFont="1" applyFill="1" applyBorder="1" applyAlignment="1">
      <alignment horizontal="center" vertical="center" wrapText="1"/>
    </xf>
    <xf numFmtId="0" fontId="5" fillId="0" borderId="1" xfId="3" applyNumberFormat="1" applyFont="1" applyFill="1" applyBorder="1" applyAlignment="1">
      <alignment horizontal="center" vertical="center" wrapText="1"/>
    </xf>
    <xf numFmtId="171" fontId="5" fillId="13" borderId="1" xfId="3"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xf numFmtId="0" fontId="19" fillId="9" borderId="1" xfId="0" applyFont="1" applyFill="1" applyBorder="1"/>
    <xf numFmtId="0" fontId="20" fillId="0" borderId="1" xfId="0" applyFont="1" applyBorder="1"/>
    <xf numFmtId="0" fontId="5" fillId="0" borderId="1" xfId="36" applyFont="1" applyBorder="1" applyAlignment="1">
      <alignment vertical="center"/>
    </xf>
    <xf numFmtId="170" fontId="5" fillId="5" borderId="1" xfId="3" applyNumberFormat="1" applyFont="1" applyFill="1" applyBorder="1" applyAlignment="1" applyProtection="1">
      <alignment horizontal="center" vertical="center"/>
      <protection locked="0"/>
    </xf>
    <xf numFmtId="171" fontId="5" fillId="0" borderId="1" xfId="3"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171" fontId="9" fillId="13" borderId="1" xfId="3" applyNumberFormat="1" applyFont="1" applyFill="1" applyBorder="1" applyAlignment="1">
      <alignment horizontal="center" vertical="center"/>
    </xf>
    <xf numFmtId="0" fontId="5" fillId="0" borderId="1" xfId="0" applyFont="1" applyBorder="1" applyAlignment="1">
      <alignment vertical="center" wrapText="1"/>
    </xf>
    <xf numFmtId="0" fontId="2" fillId="10" borderId="1" xfId="0" applyFont="1" applyFill="1" applyBorder="1" applyAlignment="1">
      <alignment horizontal="center" vertical="center" wrapText="1"/>
    </xf>
    <xf numFmtId="10" fontId="5" fillId="0" borderId="1" xfId="5" applyNumberFormat="1" applyFont="1" applyFill="1" applyBorder="1" applyAlignment="1">
      <alignment horizontal="center" vertical="center" wrapText="1"/>
    </xf>
    <xf numFmtId="0" fontId="5" fillId="0" borderId="1" xfId="0" applyFont="1" applyBorder="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xf numFmtId="0" fontId="16" fillId="9" borderId="1" xfId="0" applyFont="1" applyFill="1" applyBorder="1"/>
    <xf numFmtId="0" fontId="14" fillId="0" borderId="1" xfId="0" applyFont="1" applyBorder="1"/>
    <xf numFmtId="2" fontId="5" fillId="0" borderId="1" xfId="365" applyNumberFormat="1" applyFont="1" applyFill="1" applyBorder="1" applyAlignment="1" applyProtection="1">
      <alignment horizontal="center" vertical="center"/>
      <protection locked="0"/>
    </xf>
    <xf numFmtId="0" fontId="5" fillId="0" borderId="1" xfId="3" applyNumberFormat="1" applyFont="1" applyFill="1" applyBorder="1" applyAlignment="1">
      <alignment horizontal="left" vertical="center" wrapText="1"/>
    </xf>
    <xf numFmtId="0" fontId="5" fillId="0" borderId="1" xfId="36" applyFont="1" applyBorder="1" applyAlignment="1">
      <alignment horizontal="center" vertical="center" wrapText="1"/>
    </xf>
    <xf numFmtId="0" fontId="5" fillId="0" borderId="1" xfId="36"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14" fillId="0" borderId="14" xfId="0" applyFont="1" applyBorder="1" applyAlignment="1">
      <alignment horizontal="center" vertical="center" wrapText="1"/>
    </xf>
    <xf numFmtId="0" fontId="14" fillId="0" borderId="14" xfId="0" applyFont="1" applyBorder="1" applyAlignment="1">
      <alignment horizontal="center" vertical="center"/>
    </xf>
    <xf numFmtId="0" fontId="14" fillId="0" borderId="30" xfId="0" applyFont="1" applyBorder="1" applyAlignment="1">
      <alignment horizontal="center" vertical="center" wrapText="1"/>
    </xf>
    <xf numFmtId="4" fontId="5" fillId="6" borderId="1" xfId="5" applyNumberFormat="1" applyFont="1" applyFill="1" applyBorder="1" applyAlignment="1">
      <alignment horizontal="center" vertical="center" wrapText="1"/>
    </xf>
    <xf numFmtId="172" fontId="5" fillId="6" borderId="1" xfId="5" applyNumberFormat="1" applyFont="1" applyFill="1" applyBorder="1" applyAlignment="1">
      <alignment horizontal="center" vertical="center" wrapText="1"/>
    </xf>
    <xf numFmtId="170" fontId="5" fillId="0" borderId="1" xfId="3" applyNumberFormat="1" applyFont="1" applyFill="1" applyBorder="1" applyAlignment="1" applyProtection="1">
      <alignment horizontal="center" vertical="center"/>
      <protection locked="0"/>
    </xf>
    <xf numFmtId="0" fontId="0" fillId="5" borderId="1" xfId="0" applyFill="1" applyBorder="1" applyAlignment="1">
      <alignment horizont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9" borderId="1" xfId="0" applyFont="1" applyFill="1" applyBorder="1" applyAlignment="1">
      <alignment horizontal="center" vertical="center"/>
    </xf>
    <xf numFmtId="0" fontId="19" fillId="0" borderId="1" xfId="0" applyFont="1" applyBorder="1" applyAlignment="1">
      <alignment horizontal="center"/>
    </xf>
    <xf numFmtId="0" fontId="9" fillId="0" borderId="1" xfId="0" applyFont="1" applyBorder="1" applyAlignment="1">
      <alignment horizontal="center" vertical="center" wrapText="1"/>
    </xf>
    <xf numFmtId="0" fontId="18" fillId="12"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0" xfId="0" applyFont="1" applyAlignment="1">
      <alignment horizontal="center"/>
    </xf>
    <xf numFmtId="0" fontId="18" fillId="0" borderId="1" xfId="0" applyFont="1" applyBorder="1" applyAlignment="1">
      <alignment horizontal="center" vertical="center" wrapText="1"/>
    </xf>
    <xf numFmtId="171" fontId="18" fillId="0" borderId="1" xfId="366" applyNumberFormat="1" applyFont="1" applyBorder="1" applyAlignment="1">
      <alignment horizontal="center" vertical="center" wrapText="1"/>
    </xf>
    <xf numFmtId="0" fontId="18" fillId="11"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7" fillId="0" borderId="0" xfId="0" applyFont="1" applyAlignment="1">
      <alignment horizontal="center" vertical="center" wrapText="1"/>
    </xf>
    <xf numFmtId="0" fontId="18" fillId="0" borderId="1" xfId="0" applyFont="1" applyBorder="1" applyAlignment="1">
      <alignment horizontal="center"/>
    </xf>
    <xf numFmtId="0" fontId="17" fillId="0" borderId="1" xfId="0" applyFont="1" applyBorder="1" applyAlignment="1">
      <alignment horizontal="center" vertical="center" wrapText="1"/>
    </xf>
    <xf numFmtId="0" fontId="16" fillId="0" borderId="1" xfId="0" applyFont="1" applyBorder="1" applyAlignment="1">
      <alignment horizontal="center"/>
    </xf>
    <xf numFmtId="0" fontId="9" fillId="1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xf>
    <xf numFmtId="0" fontId="9" fillId="9" borderId="1" xfId="0" applyFont="1" applyFill="1" applyBorder="1" applyAlignment="1">
      <alignment horizontal="center" vertical="center"/>
    </xf>
    <xf numFmtId="0" fontId="17" fillId="0" borderId="20" xfId="0" applyFont="1" applyBorder="1" applyAlignment="1">
      <alignment horizontal="center" vertical="center" wrapText="1"/>
    </xf>
    <xf numFmtId="0" fontId="5" fillId="5" borderId="31" xfId="0" applyFont="1" applyFill="1" applyBorder="1" applyAlignment="1">
      <alignment horizontal="center"/>
    </xf>
    <xf numFmtId="0" fontId="5" fillId="5" borderId="32" xfId="0" applyFont="1" applyFill="1" applyBorder="1" applyAlignment="1">
      <alignment horizontal="center"/>
    </xf>
    <xf numFmtId="0" fontId="5" fillId="5" borderId="33" xfId="0" applyFont="1" applyFill="1" applyBorder="1" applyAlignment="1">
      <alignment horizontal="center"/>
    </xf>
    <xf numFmtId="0" fontId="9" fillId="9" borderId="13" xfId="0" applyFont="1" applyFill="1" applyBorder="1" applyAlignment="1">
      <alignment horizontal="center" vertical="center"/>
    </xf>
    <xf numFmtId="0" fontId="9" fillId="9" borderId="15" xfId="0" applyFont="1" applyFill="1" applyBorder="1" applyAlignment="1">
      <alignment horizontal="center" vertical="center"/>
    </xf>
    <xf numFmtId="0" fontId="9" fillId="9" borderId="17" xfId="0" applyFont="1" applyFill="1" applyBorder="1" applyAlignment="1">
      <alignment horizontal="center" vertical="center"/>
    </xf>
    <xf numFmtId="0" fontId="16" fillId="0" borderId="13" xfId="0" applyFont="1" applyBorder="1" applyAlignment="1">
      <alignment horizontal="center"/>
    </xf>
    <xf numFmtId="0" fontId="16" fillId="0" borderId="15" xfId="0" applyFont="1" applyBorder="1" applyAlignment="1">
      <alignment horizontal="center"/>
    </xf>
    <xf numFmtId="0" fontId="16" fillId="0" borderId="17" xfId="0" applyFont="1" applyBorder="1" applyAlignment="1">
      <alignment horizontal="center"/>
    </xf>
    <xf numFmtId="0" fontId="9" fillId="0" borderId="1" xfId="0" applyFont="1" applyBorder="1" applyAlignment="1">
      <alignment horizontal="left"/>
    </xf>
    <xf numFmtId="0" fontId="5" fillId="0" borderId="34" xfId="0" applyFont="1" applyBorder="1" applyAlignment="1">
      <alignment horizontal="left" vertical="top" wrapText="1"/>
    </xf>
    <xf numFmtId="0" fontId="14" fillId="0" borderId="16" xfId="0" applyFont="1" applyBorder="1" applyAlignment="1">
      <alignment horizontal="center" vertical="center" wrapText="1"/>
    </xf>
    <xf numFmtId="0" fontId="14" fillId="0" borderId="3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cellXfs>
  <cellStyles count="383">
    <cellStyle name="Hipervínculo" xfId="341" builtinId="8" hidden="1"/>
    <cellStyle name="Hipervínculo" xfId="103" builtinId="8" hidden="1"/>
    <cellStyle name="Hipervínculo" xfId="41" builtinId="8" hidden="1"/>
    <cellStyle name="Hipervínculo" xfId="289" builtinId="8" hidden="1"/>
    <cellStyle name="Hipervínculo" xfId="301" builtinId="8" hidden="1"/>
    <cellStyle name="Hipervínculo" xfId="51" builtinId="8" hidden="1"/>
    <cellStyle name="Hipervínculo" xfId="145" builtinId="8" hidden="1"/>
    <cellStyle name="Hipervínculo" xfId="11" builtinId="8" hidden="1"/>
    <cellStyle name="Hipervínculo" xfId="23" builtinId="8" hidden="1"/>
    <cellStyle name="Hipervínculo" xfId="239" builtinId="8" hidden="1"/>
    <cellStyle name="Hipervínculo" xfId="115" builtinId="8" hidden="1"/>
    <cellStyle name="Hipervínculo" xfId="279" builtinId="8" hidden="1"/>
    <cellStyle name="Hipervínculo" xfId="333" builtinId="8" hidden="1"/>
    <cellStyle name="Hipervínculo" xfId="89" builtinId="8" hidden="1"/>
    <cellStyle name="Hipervínculo" xfId="151" builtinId="8" hidden="1"/>
    <cellStyle name="Hipervínculo" xfId="95" builtinId="8" hidden="1"/>
    <cellStyle name="Hipervínculo" xfId="377" builtinId="8" hidden="1"/>
    <cellStyle name="Hipervínculo" xfId="295" builtinId="8" hidden="1"/>
    <cellStyle name="Hipervínculo" xfId="45" builtinId="8" hidden="1"/>
    <cellStyle name="Hipervínculo" xfId="63" builtinId="8" hidden="1"/>
    <cellStyle name="Hipervínculo" xfId="293" builtinId="8" hidden="1"/>
    <cellStyle name="Hipervínculo" xfId="101" builtinId="8" hidden="1"/>
    <cellStyle name="Hipervínculo" xfId="65" builtinId="8" hidden="1"/>
    <cellStyle name="Hipervínculo" xfId="53" builtinId="8" hidden="1"/>
    <cellStyle name="Hipervínculo" xfId="185" builtinId="8" hidden="1"/>
    <cellStyle name="Hipervínculo" xfId="231" builtinId="8" hidden="1"/>
    <cellStyle name="Hipervínculo" xfId="43" builtinId="8" hidden="1"/>
    <cellStyle name="Hipervínculo" xfId="71" builtinId="8" hidden="1"/>
    <cellStyle name="Hipervínculo" xfId="213" builtinId="8" hidden="1"/>
    <cellStyle name="Hipervínculo" xfId="371" builtinId="8" hidden="1"/>
    <cellStyle name="Hipervínculo" xfId="237" builtinId="8" hidden="1"/>
    <cellStyle name="Hipervínculo" xfId="161" builtinId="8" hidden="1"/>
    <cellStyle name="Hipervínculo" xfId="245" builtinId="8" hidden="1"/>
    <cellStyle name="Hipervínculo" xfId="67" builtinId="8" hidden="1"/>
    <cellStyle name="Hipervínculo" xfId="211" builtinId="8" hidden="1"/>
    <cellStyle name="Hipervínculo" xfId="263" builtinId="8" hidden="1"/>
    <cellStyle name="Hipervínculo" xfId="155" builtinId="8" hidden="1"/>
    <cellStyle name="Hipervínculo" xfId="139" builtinId="8" hidden="1"/>
    <cellStyle name="Hipervínculo" xfId="189" builtinId="8" hidden="1"/>
    <cellStyle name="Hipervínculo" xfId="117" builtinId="8" hidden="1"/>
    <cellStyle name="Hipervínculo" xfId="353" builtinId="8" hidden="1"/>
    <cellStyle name="Hipervínculo" xfId="93" builtinId="8" hidden="1"/>
    <cellStyle name="Hipervínculo" xfId="69" builtinId="8" hidden="1"/>
    <cellStyle name="Hipervínculo" xfId="159" builtinId="8" hidden="1"/>
    <cellStyle name="Hipervínculo" xfId="251" builtinId="8" hidden="1"/>
    <cellStyle name="Hipervínculo" xfId="347" builtinId="8" hidden="1"/>
    <cellStyle name="Hipervínculo" xfId="79" builtinId="8" hidden="1"/>
    <cellStyle name="Hipervínculo" xfId="83" builtinId="8" hidden="1"/>
    <cellStyle name="Hipervínculo" xfId="55" builtinId="8" hidden="1"/>
    <cellStyle name="Hipervínculo" xfId="107" builtinId="8" hidden="1"/>
    <cellStyle name="Hipervínculo" xfId="207" builtinId="8" hidden="1"/>
    <cellStyle name="Hipervínculo" xfId="217" builtinId="8" hidden="1"/>
    <cellStyle name="Hipervínculo" xfId="81" builtinId="8" hidden="1"/>
    <cellStyle name="Hipervínculo" xfId="287" builtinId="8" hidden="1"/>
    <cellStyle name="Hipervínculo" xfId="125" builtinId="8" hidden="1"/>
    <cellStyle name="Hipervínculo" xfId="137" builtinId="8" hidden="1"/>
    <cellStyle name="Hipervínculo" xfId="299" builtinId="8" hidden="1"/>
    <cellStyle name="Hipervínculo" xfId="57" builtinId="8" hidden="1"/>
    <cellStyle name="Hipervínculo" xfId="327" builtinId="8" hidden="1"/>
    <cellStyle name="Hipervínculo" xfId="235" builtinId="8" hidden="1"/>
    <cellStyle name="Hipervínculo" xfId="257" builtinId="8" hidden="1"/>
    <cellStyle name="Hipervínculo" xfId="359" builtinId="8" hidden="1"/>
    <cellStyle name="Hipervínculo" xfId="29" builtinId="8" hidden="1"/>
    <cellStyle name="Hipervínculo" xfId="247" builtinId="8" hidden="1"/>
    <cellStyle name="Hipervínculo" xfId="173" builtinId="8" hidden="1"/>
    <cellStyle name="Hipervínculo" xfId="13" builtinId="8" hidden="1"/>
    <cellStyle name="Hipervínculo" xfId="227" builtinId="8" hidden="1"/>
    <cellStyle name="Hipervínculo" xfId="105" builtinId="8" hidden="1"/>
    <cellStyle name="Hipervínculo" xfId="133" builtinId="8" hidden="1"/>
    <cellStyle name="Hipervínculo" xfId="147" builtinId="8" hidden="1"/>
    <cellStyle name="Hipervínculo" xfId="355" builtinId="8" hidden="1"/>
    <cellStyle name="Hipervínculo" xfId="183" builtinId="8" hidden="1"/>
    <cellStyle name="Hipervínculo" xfId="153" builtinId="8" hidden="1"/>
    <cellStyle name="Hipervínculo" xfId="109" builtinId="8" hidden="1"/>
    <cellStyle name="Hipervínculo" xfId="73" builtinId="8" hidden="1"/>
    <cellStyle name="Hipervínculo" xfId="259" builtinId="8" hidden="1"/>
    <cellStyle name="Hipervínculo" xfId="367" builtinId="8" hidden="1"/>
    <cellStyle name="Hipervínculo" xfId="187" builtinId="8" hidden="1"/>
    <cellStyle name="Hipervínculo" xfId="15" builtinId="8" hidden="1"/>
    <cellStyle name="Hipervínculo" xfId="163" builtinId="8" hidden="1"/>
    <cellStyle name="Hipervínculo" xfId="249" builtinId="8" hidden="1"/>
    <cellStyle name="Hipervínculo" xfId="325" builtinId="8" hidden="1"/>
    <cellStyle name="Hipervínculo" xfId="141" builtinId="8" hidden="1"/>
    <cellStyle name="Hipervínculo" xfId="233" builtinId="8" hidden="1"/>
    <cellStyle name="Hipervínculo" xfId="265" builtinId="8" hidden="1"/>
    <cellStyle name="Hipervínculo" xfId="143" builtinId="8" hidden="1"/>
    <cellStyle name="Hipervínculo" xfId="99" builtinId="8" hidden="1"/>
    <cellStyle name="Hipervínculo" xfId="199" builtinId="8" hidden="1"/>
    <cellStyle name="Hipervínculo" xfId="179" builtinId="8" hidden="1"/>
    <cellStyle name="Hipervínculo" xfId="269" builtinId="8" hidden="1"/>
    <cellStyle name="Hipervínculo" xfId="123" builtinId="8" hidden="1"/>
    <cellStyle name="Hipervínculo" xfId="25" builtinId="8" hidden="1"/>
    <cellStyle name="Hipervínculo" xfId="309" builtinId="8" hidden="1"/>
    <cellStyle name="Hipervínculo" xfId="221" builtinId="8" hidden="1"/>
    <cellStyle name="Hipervínculo" xfId="175" builtinId="8" hidden="1"/>
    <cellStyle name="Hipervínculo" xfId="379" builtinId="8" hidden="1"/>
    <cellStyle name="Hipervínculo" xfId="7" builtinId="8" hidden="1"/>
    <cellStyle name="Hipervínculo" xfId="205" builtinId="8" hidden="1"/>
    <cellStyle name="Hipervínculo" xfId="39" builtinId="8" hidden="1"/>
    <cellStyle name="Hipervínculo" xfId="191" builtinId="8" hidden="1"/>
    <cellStyle name="Hipervínculo" xfId="305" builtinId="8" hidden="1"/>
    <cellStyle name="Hipervínculo" xfId="273" builtinId="8" hidden="1"/>
    <cellStyle name="Hipervínculo" xfId="127" builtinId="8" hidden="1"/>
    <cellStyle name="Hipervínculo" xfId="169" builtinId="8" hidden="1"/>
    <cellStyle name="Hipervínculo" xfId="209" builtinId="8" hidden="1"/>
    <cellStyle name="Hipervínculo" xfId="373" builtinId="8" hidden="1"/>
    <cellStyle name="Hipervínculo" xfId="315" builtinId="8" hidden="1"/>
    <cellStyle name="Hipervínculo" xfId="335" builtinId="8" hidden="1"/>
    <cellStyle name="Hipervínculo" xfId="131" builtinId="8" hidden="1"/>
    <cellStyle name="Hipervínculo" xfId="317" builtinId="8" hidden="1"/>
    <cellStyle name="Hipervínculo" xfId="283" builtinId="8" hidden="1"/>
    <cellStyle name="Hipervínculo" xfId="291" builtinId="8" hidden="1"/>
    <cellStyle name="Hipervínculo" xfId="113" builtinId="8" hidden="1"/>
    <cellStyle name="Hipervínculo" xfId="37" builtinId="8" hidden="1"/>
    <cellStyle name="Hipervínculo" xfId="129" builtinId="8" hidden="1"/>
    <cellStyle name="Hipervínculo" xfId="243" builtinId="8" hidden="1"/>
    <cellStyle name="Hipervínculo" xfId="33" builtinId="8" hidden="1"/>
    <cellStyle name="Hipervínculo" xfId="195" builtinId="8" hidden="1"/>
    <cellStyle name="Hipervínculo" xfId="319" builtinId="8" hidden="1"/>
    <cellStyle name="Hipervínculo" xfId="381" builtinId="8" hidden="1"/>
    <cellStyle name="Hipervínculo" xfId="59" builtinId="8" hidden="1"/>
    <cellStyle name="Hipervínculo" xfId="193" builtinId="8" hidden="1"/>
    <cellStyle name="Hipervínculo" xfId="31" builtinId="8" hidden="1"/>
    <cellStyle name="Hipervínculo" xfId="61" builtinId="8" hidden="1"/>
    <cellStyle name="Hipervínculo" xfId="19" builtinId="8" hidden="1"/>
    <cellStyle name="Hipervínculo" xfId="215" builtinId="8" hidden="1"/>
    <cellStyle name="Hipervínculo" xfId="277" builtinId="8" hidden="1"/>
    <cellStyle name="Hipervínculo" xfId="223" builtinId="8" hidden="1"/>
    <cellStyle name="Hipervínculo" xfId="357" builtinId="8" hidden="1"/>
    <cellStyle name="Hipervínculo" xfId="167" builtinId="8" hidden="1"/>
    <cellStyle name="Hipervínculo" xfId="311" builtinId="8" hidden="1"/>
    <cellStyle name="Hipervínculo" xfId="271" builtinId="8" hidden="1"/>
    <cellStyle name="Hipervínculo" xfId="149" builtinId="8" hidden="1"/>
    <cellStyle name="Hipervínculo" xfId="281" builtinId="8" hidden="1"/>
    <cellStyle name="Hipervínculo" xfId="85" builtinId="8" hidden="1"/>
    <cellStyle name="Hipervínculo" xfId="261" builtinId="8" hidden="1"/>
    <cellStyle name="Hipervínculo" xfId="313" builtinId="8" hidden="1"/>
    <cellStyle name="Hipervínculo" xfId="219" builtinId="8" hidden="1"/>
    <cellStyle name="Hipervínculo" xfId="135" builtinId="8" hidden="1"/>
    <cellStyle name="Hipervínculo" xfId="121" builtinId="8" hidden="1"/>
    <cellStyle name="Hipervínculo" xfId="285" builtinId="8" hidden="1"/>
    <cellStyle name="Hipervínculo" xfId="307" builtinId="8" hidden="1"/>
    <cellStyle name="Hipervínculo" xfId="75" builtinId="8" hidden="1"/>
    <cellStyle name="Hipervínculo" xfId="331" builtinId="8" hidden="1"/>
    <cellStyle name="Hipervínculo" xfId="9" builtinId="8" hidden="1"/>
    <cellStyle name="Hipervínculo" xfId="97" builtinId="8" hidden="1"/>
    <cellStyle name="Hipervínculo" xfId="345" builtinId="8" hidden="1"/>
    <cellStyle name="Hipervínculo" xfId="171" builtinId="8" hidden="1"/>
    <cellStyle name="Hipervínculo" xfId="253" builtinId="8" hidden="1"/>
    <cellStyle name="Hipervínculo" xfId="49" builtinId="8" hidden="1"/>
    <cellStyle name="Hipervínculo" xfId="77" builtinId="8" hidden="1"/>
    <cellStyle name="Hipervínculo" xfId="225" builtinId="8" hidden="1"/>
    <cellStyle name="Hipervínculo" xfId="111" builtinId="8" hidden="1"/>
    <cellStyle name="Hipervínculo" xfId="181" builtinId="8" hidden="1"/>
    <cellStyle name="Hipervínculo" xfId="303" builtinId="8" hidden="1"/>
    <cellStyle name="Hipervínculo" xfId="17" builtinId="8" hidden="1"/>
    <cellStyle name="Hipervínculo" xfId="157" builtinId="8" hidden="1"/>
    <cellStyle name="Hipervínculo" xfId="119" builtinId="8" hidden="1"/>
    <cellStyle name="Hipervínculo" xfId="337" builtinId="8" hidden="1"/>
    <cellStyle name="Hipervínculo" xfId="201" builtinId="8" hidden="1"/>
    <cellStyle name="Hipervínculo" xfId="297" builtinId="8" hidden="1"/>
    <cellStyle name="Hipervínculo" xfId="349" builtinId="8" hidden="1"/>
    <cellStyle name="Hipervínculo" xfId="255" builtinId="8" hidden="1"/>
    <cellStyle name="Hipervínculo" xfId="87" builtinId="8" hidden="1"/>
    <cellStyle name="Hipervínculo" xfId="343" builtinId="8" hidden="1"/>
    <cellStyle name="Hipervínculo" xfId="241" builtinId="8" hidden="1"/>
    <cellStyle name="Hipervínculo" xfId="165" builtinId="8" hidden="1"/>
    <cellStyle name="Hipervínculo" xfId="267" builtinId="8" hidden="1"/>
    <cellStyle name="Hipervínculo" xfId="229" builtinId="8" hidden="1"/>
    <cellStyle name="Hipervínculo" xfId="323" builtinId="8" hidden="1"/>
    <cellStyle name="Hipervínculo" xfId="339" builtinId="8" hidden="1"/>
    <cellStyle name="Hipervínculo" xfId="351" builtinId="8" hidden="1"/>
    <cellStyle name="Hipervínculo" xfId="47" builtinId="8" hidden="1"/>
    <cellStyle name="Hipervínculo" xfId="27" builtinId="8" hidden="1"/>
    <cellStyle name="Hipervínculo" xfId="197" builtinId="8" hidden="1"/>
    <cellStyle name="Hipervínculo" xfId="329" builtinId="8" hidden="1"/>
    <cellStyle name="Hipervínculo" xfId="375" builtinId="8" hidden="1"/>
    <cellStyle name="Hipervínculo" xfId="369" builtinId="8" hidden="1"/>
    <cellStyle name="Hipervínculo" xfId="91" builtinId="8" hidden="1"/>
    <cellStyle name="Hipervínculo" xfId="275" builtinId="8" hidden="1"/>
    <cellStyle name="Hipervínculo" xfId="321" builtinId="8" hidden="1"/>
    <cellStyle name="Hipervínculo" xfId="203" builtinId="8" hidden="1"/>
    <cellStyle name="Hipervínculo" xfId="21" builtinId="8" hidden="1"/>
    <cellStyle name="Hipervínculo" xfId="177" builtinId="8" hidden="1"/>
    <cellStyle name="Hipervínculo visitado" xfId="158" builtinId="9" hidden="1"/>
    <cellStyle name="Hipervínculo visitado" xfId="292" builtinId="9" hidden="1"/>
    <cellStyle name="Hipervínculo visitado" xfId="26" builtinId="9" hidden="1"/>
    <cellStyle name="Hipervínculo visitado" xfId="28" builtinId="9" hidden="1"/>
    <cellStyle name="Hipervínculo visitado" xfId="376" builtinId="9" hidden="1"/>
    <cellStyle name="Hipervínculo visitado" xfId="358" builtinId="9" hidden="1"/>
    <cellStyle name="Hipervínculo visitado" xfId="350" builtinId="9" hidden="1"/>
    <cellStyle name="Hipervínculo visitado" xfId="64" builtinId="9" hidden="1"/>
    <cellStyle name="Hipervínculo visitado" xfId="346" builtinId="9" hidden="1"/>
    <cellStyle name="Hipervínculo visitado" xfId="12" builtinId="9" hidden="1"/>
    <cellStyle name="Hipervínculo visitado" xfId="14" builtinId="9" hidden="1"/>
    <cellStyle name="Hipervínculo visitado" xfId="32" builtinId="9" hidden="1"/>
    <cellStyle name="Hipervínculo visitado" xfId="370" builtinId="9" hidden="1"/>
    <cellStyle name="Hipervínculo visitado" xfId="136" builtinId="9" hidden="1"/>
    <cellStyle name="Hipervínculo visitado" xfId="38" builtinId="9" hidden="1"/>
    <cellStyle name="Hipervínculo visitado" xfId="282" builtinId="9" hidden="1"/>
    <cellStyle name="Hipervínculo visitado" xfId="62" builtinId="9" hidden="1"/>
    <cellStyle name="Hipervínculo visitado" xfId="72" builtinId="9" hidden="1"/>
    <cellStyle name="Hipervínculo visitado" xfId="212" builtinId="9" hidden="1"/>
    <cellStyle name="Hipervínculo visitado" xfId="262" builtinId="9" hidden="1"/>
    <cellStyle name="Hipervínculo visitado" xfId="58" builtinId="9" hidden="1"/>
    <cellStyle name="Hipervínculo visitado" xfId="310" builtinId="9" hidden="1"/>
    <cellStyle name="Hipervínculo visitado" xfId="44" builtinId="9" hidden="1"/>
    <cellStyle name="Hipervínculo visitado" xfId="196" builtinId="9" hidden="1"/>
    <cellStyle name="Hipervínculo visitado" xfId="328" builtinId="9" hidden="1"/>
    <cellStyle name="Hipervínculo visitado" xfId="202" builtinId="9" hidden="1"/>
    <cellStyle name="Hipervínculo visitado" xfId="10" builtinId="9" hidden="1"/>
    <cellStyle name="Hipervínculo visitado" xfId="374" builtinId="9" hidden="1"/>
    <cellStyle name="Hipervínculo visitado" xfId="258" builtinId="9" hidden="1"/>
    <cellStyle name="Hipervínculo visitado" xfId="176" builtinId="9" hidden="1"/>
    <cellStyle name="Hipervínculo visitado" xfId="296" builtinId="9" hidden="1"/>
    <cellStyle name="Hipervínculo visitado" xfId="330" builtinId="9" hidden="1"/>
    <cellStyle name="Hipervínculo visitado" xfId="208" builtinId="9" hidden="1"/>
    <cellStyle name="Hipervínculo visitado" xfId="130" builtinId="9" hidden="1"/>
    <cellStyle name="Hipervínculo visitado" xfId="94" builtinId="9" hidden="1"/>
    <cellStyle name="Hipervínculo visitado" xfId="86" builtinId="9" hidden="1"/>
    <cellStyle name="Hipervínculo visitado" xfId="108" builtinId="9" hidden="1"/>
    <cellStyle name="Hipervínculo visitado" xfId="144" builtinId="9" hidden="1"/>
    <cellStyle name="Hipervínculo visitado" xfId="244" builtinId="9" hidden="1"/>
    <cellStyle name="Hipervínculo visitado" xfId="96" builtinId="9" hidden="1"/>
    <cellStyle name="Hipervínculo visitado" xfId="128" builtinId="9" hidden="1"/>
    <cellStyle name="Hipervínculo visitado" xfId="52" builtinId="9" hidden="1"/>
    <cellStyle name="Hipervínculo visitado" xfId="230" builtinId="9" hidden="1"/>
    <cellStyle name="Hipervínculo visitado" xfId="250" builtinId="9" hidden="1"/>
    <cellStyle name="Hipervínculo visitado" xfId="110" builtinId="9" hidden="1"/>
    <cellStyle name="Hipervínculo visitado" xfId="102" builtinId="9" hidden="1"/>
    <cellStyle name="Hipervínculo visitado" xfId="56" builtinId="9" hidden="1"/>
    <cellStyle name="Hipervínculo visitado" xfId="152" builtinId="9" hidden="1"/>
    <cellStyle name="Hipervínculo visitado" xfId="246" builtinId="9" hidden="1"/>
    <cellStyle name="Hipervínculo visitado" xfId="368" builtinId="9" hidden="1"/>
    <cellStyle name="Hipervínculo visitado" xfId="260" builtinId="9" hidden="1"/>
    <cellStyle name="Hipervínculo visitado" xfId="124" builtinId="9" hidden="1"/>
    <cellStyle name="Hipervínculo visitado" xfId="132" builtinId="9" hidden="1"/>
    <cellStyle name="Hipervínculo visitado" xfId="120" builtinId="9" hidden="1"/>
    <cellStyle name="Hipervínculo visitado" xfId="134" builtinId="9" hidden="1"/>
    <cellStyle name="Hipervínculo visitado" xfId="222" builtinId="9" hidden="1"/>
    <cellStyle name="Hipervínculo visitado" xfId="242" builtinId="9" hidden="1"/>
    <cellStyle name="Hipervínculo visitado" xfId="66" builtinId="9" hidden="1"/>
    <cellStyle name="Hipervínculo visitado" xfId="252" builtinId="9" hidden="1"/>
    <cellStyle name="Hipervínculo visitado" xfId="188" builtinId="9" hidden="1"/>
    <cellStyle name="Hipervínculo visitado" xfId="240" builtinId="9" hidden="1"/>
    <cellStyle name="Hipervínculo visitado" xfId="274" builtinId="9" hidden="1"/>
    <cellStyle name="Hipervínculo visitado" xfId="264" builtinId="9" hidden="1"/>
    <cellStyle name="Hipervínculo visitado" xfId="150" builtinId="9" hidden="1"/>
    <cellStyle name="Hipervínculo visitado" xfId="70" builtinId="9" hidden="1"/>
    <cellStyle name="Hipervínculo visitado" xfId="220" builtinId="9" hidden="1"/>
    <cellStyle name="Hipervínculo visitado" xfId="146" builtinId="9" hidden="1"/>
    <cellStyle name="Hipervínculo visitado" xfId="40" builtinId="9" hidden="1"/>
    <cellStyle name="Hipervínculo visitado" xfId="294" builtinId="9" hidden="1"/>
    <cellStyle name="Hipervínculo visitado" xfId="326" builtinId="9" hidden="1"/>
    <cellStyle name="Hipervínculo visitado" xfId="174" builtinId="9" hidden="1"/>
    <cellStyle name="Hipervínculo visitado" xfId="248" builtinId="9" hidden="1"/>
    <cellStyle name="Hipervínculo visitado" xfId="352" builtinId="9" hidden="1"/>
    <cellStyle name="Hipervínculo visitado" xfId="138" builtinId="9" hidden="1"/>
    <cellStyle name="Hipervínculo visitado" xfId="8" builtinId="9" hidden="1"/>
    <cellStyle name="Hipervínculo visitado" xfId="178" builtinId="9" hidden="1"/>
    <cellStyle name="Hipervínculo visitado" xfId="180" builtinId="9" hidden="1"/>
    <cellStyle name="Hipervínculo visitado" xfId="18" builtinId="9" hidden="1"/>
    <cellStyle name="Hipervínculo visitado" xfId="112" builtinId="9" hidden="1"/>
    <cellStyle name="Hipervínculo visitado" xfId="30" builtinId="9" hidden="1"/>
    <cellStyle name="Hipervínculo visitado" xfId="22" builtinId="9" hidden="1"/>
    <cellStyle name="Hipervínculo visitado" xfId="226" builtinId="9" hidden="1"/>
    <cellStyle name="Hipervínculo visitado" xfId="272" builtinId="9" hidden="1"/>
    <cellStyle name="Hipervínculo visitado" xfId="68" builtinId="9" hidden="1"/>
    <cellStyle name="Hipervínculo visitado" xfId="160" builtinId="9" hidden="1"/>
    <cellStyle name="Hipervínculo visitado" xfId="162" builtinId="9" hidden="1"/>
    <cellStyle name="Hipervínculo visitado" xfId="164" builtinId="9" hidden="1"/>
    <cellStyle name="Hipervínculo visitado" xfId="186" builtinId="9" hidden="1"/>
    <cellStyle name="Hipervínculo visitado" xfId="20" builtinId="9" hidden="1"/>
    <cellStyle name="Hipervínculo visitado" xfId="322" builtinId="9" hidden="1"/>
    <cellStyle name="Hipervínculo visitado" xfId="348" builtinId="9" hidden="1"/>
    <cellStyle name="Hipervínculo visitado" xfId="192" builtinId="9" hidden="1"/>
    <cellStyle name="Hipervínculo visitado" xfId="126" builtinId="9" hidden="1"/>
    <cellStyle name="Hipervínculo visitado" xfId="224" builtinId="9" hidden="1"/>
    <cellStyle name="Hipervínculo visitado" xfId="338" builtinId="9" hidden="1"/>
    <cellStyle name="Hipervínculo visitado" xfId="236" builtinId="9" hidden="1"/>
    <cellStyle name="Hipervínculo visitado" xfId="238" builtinId="9" hidden="1"/>
    <cellStyle name="Hipervínculo visitado" xfId="104" builtinId="9" hidden="1"/>
    <cellStyle name="Hipervínculo visitado" xfId="122" builtinId="9" hidden="1"/>
    <cellStyle name="Hipervínculo visitado" xfId="218" builtinId="9" hidden="1"/>
    <cellStyle name="Hipervínculo visitado" xfId="118" builtinId="9" hidden="1"/>
    <cellStyle name="Hipervínculo visitado" xfId="200" builtinId="9" hidden="1"/>
    <cellStyle name="Hipervínculo visitado" xfId="204" builtinId="9" hidden="1"/>
    <cellStyle name="Hipervínculo visitado" xfId="302" builtinId="9" hidden="1"/>
    <cellStyle name="Hipervínculo visitado" xfId="48" builtinId="9" hidden="1"/>
    <cellStyle name="Hipervínculo visitado" xfId="278" builtinId="9" hidden="1"/>
    <cellStyle name="Hipervínculo visitado" xfId="148" builtinId="9" hidden="1"/>
    <cellStyle name="Hipervínculo visitado" xfId="156" builtinId="9" hidden="1"/>
    <cellStyle name="Hipervínculo visitado" xfId="16" builtinId="9" hidden="1"/>
    <cellStyle name="Hipervínculo visitado" xfId="98" builtinId="9" hidden="1"/>
    <cellStyle name="Hipervínculo visitado" xfId="270" builtinId="9" hidden="1"/>
    <cellStyle name="Hipervínculo visitado" xfId="382" builtinId="9" hidden="1"/>
    <cellStyle name="Hipervínculo visitado" xfId="142" builtinId="9" hidden="1"/>
    <cellStyle name="Hipervínculo visitado" xfId="50" builtinId="9" hidden="1"/>
    <cellStyle name="Hipervínculo visitado" xfId="286" builtinId="9" hidden="1"/>
    <cellStyle name="Hipervínculo visitado" xfId="254" builtinId="9" hidden="1"/>
    <cellStyle name="Hipervínculo visitado" xfId="314" builtinId="9" hidden="1"/>
    <cellStyle name="Hipervínculo visitado" xfId="266" builtinId="9" hidden="1"/>
    <cellStyle name="Hipervínculo visitado" xfId="298" builtinId="9" hidden="1"/>
    <cellStyle name="Hipervínculo visitado" xfId="256" builtinId="9" hidden="1"/>
    <cellStyle name="Hipervínculo visitado" xfId="284" builtinId="9" hidden="1"/>
    <cellStyle name="Hipervínculo visitado" xfId="332" builtinId="9" hidden="1"/>
    <cellStyle name="Hipervínculo visitado" xfId="214" builtinId="9" hidden="1"/>
    <cellStyle name="Hipervínculo visitado" xfId="82" builtinId="9" hidden="1"/>
    <cellStyle name="Hipervínculo visitado" xfId="268" builtinId="9" hidden="1"/>
    <cellStyle name="Hipervínculo visitado" xfId="312" builtinId="9" hidden="1"/>
    <cellStyle name="Hipervínculo visitado" xfId="304" builtinId="9" hidden="1"/>
    <cellStyle name="Hipervínculo visitado" xfId="210" builtinId="9" hidden="1"/>
    <cellStyle name="Hipervínculo visitado" xfId="166" builtinId="9" hidden="1"/>
    <cellStyle name="Hipervínculo visitado" xfId="90" builtinId="9" hidden="1"/>
    <cellStyle name="Hipervínculo visitado" xfId="280" builtinId="9" hidden="1"/>
    <cellStyle name="Hipervínculo visitado" xfId="288" builtinId="9" hidden="1"/>
    <cellStyle name="Hipervínculo visitado" xfId="276" builtinId="9" hidden="1"/>
    <cellStyle name="Hipervínculo visitado" xfId="216" builtinId="9" hidden="1"/>
    <cellStyle name="Hipervínculo visitado" xfId="76" builtinId="9" hidden="1"/>
    <cellStyle name="Hipervínculo visitado" xfId="344" builtinId="9" hidden="1"/>
    <cellStyle name="Hipervínculo visitado" xfId="84" builtinId="9" hidden="1"/>
    <cellStyle name="Hipervínculo visitado" xfId="34" builtinId="9" hidden="1"/>
    <cellStyle name="Hipervínculo visitado" xfId="74" builtinId="9" hidden="1"/>
    <cellStyle name="Hipervínculo visitado" xfId="100" builtinId="9" hidden="1"/>
    <cellStyle name="Hipervínculo visitado" xfId="306" builtinId="9" hidden="1"/>
    <cellStyle name="Hipervínculo visitado" xfId="316" builtinId="9" hidden="1"/>
    <cellStyle name="Hipervínculo visitado" xfId="60" builtinId="9" hidden="1"/>
    <cellStyle name="Hipervínculo visitado" xfId="300" builtinId="9" hidden="1"/>
    <cellStyle name="Hipervínculo visitado" xfId="320" builtinId="9" hidden="1"/>
    <cellStyle name="Hipervínculo visitado" xfId="198" builtinId="9" hidden="1"/>
    <cellStyle name="Hipervínculo visitado" xfId="190" builtinId="9" hidden="1"/>
    <cellStyle name="Hipervínculo visitado" xfId="80" builtinId="9" hidden="1"/>
    <cellStyle name="Hipervínculo visitado" xfId="228" builtinId="9" hidden="1"/>
    <cellStyle name="Hipervínculo visitado" xfId="92" builtinId="9" hidden="1"/>
    <cellStyle name="Hipervínculo visitado" xfId="308" builtinId="9" hidden="1"/>
    <cellStyle name="Hipervínculo visitado" xfId="334" builtinId="9" hidden="1"/>
    <cellStyle name="Hipervínculo visitado" xfId="78" builtinId="9" hidden="1"/>
    <cellStyle name="Hipervínculo visitado" xfId="116" builtinId="9" hidden="1"/>
    <cellStyle name="Hipervínculo visitado" xfId="318" builtinId="9" hidden="1"/>
    <cellStyle name="Hipervínculo visitado" xfId="106" builtinId="9" hidden="1"/>
    <cellStyle name="Hipervínculo visitado" xfId="340" builtinId="9" hidden="1"/>
    <cellStyle name="Hipervínculo visitado" xfId="234" builtinId="9" hidden="1"/>
    <cellStyle name="Hipervínculo visitado" xfId="54" builtinId="9" hidden="1"/>
    <cellStyle name="Hipervínculo visitado" xfId="206" builtinId="9" hidden="1"/>
    <cellStyle name="Hipervínculo visitado" xfId="336" builtinId="9" hidden="1"/>
    <cellStyle name="Hipervínculo visitado" xfId="194" builtinId="9" hidden="1"/>
    <cellStyle name="Hipervínculo visitado" xfId="42" builtinId="9" hidden="1"/>
    <cellStyle name="Hipervínculo visitado" xfId="140" builtinId="9" hidden="1"/>
    <cellStyle name="Hipervínculo visitado" xfId="46" builtinId="9" hidden="1"/>
    <cellStyle name="Hipervínculo visitado" xfId="378" builtinId="9" hidden="1"/>
    <cellStyle name="Hipervínculo visitado" xfId="170" builtinId="9" hidden="1"/>
    <cellStyle name="Hipervínculo visitado" xfId="88" builtinId="9" hidden="1"/>
    <cellStyle name="Hipervínculo visitado" xfId="24" builtinId="9" hidden="1"/>
    <cellStyle name="Hipervínculo visitado" xfId="324" builtinId="9" hidden="1"/>
    <cellStyle name="Hipervínculo visitado" xfId="342" builtinId="9" hidden="1"/>
    <cellStyle name="Hipervínculo visitado" xfId="154" builtinId="9" hidden="1"/>
    <cellStyle name="Hipervínculo visitado" xfId="380" builtinId="9" hidden="1"/>
    <cellStyle name="Hipervínculo visitado" xfId="372" builtinId="9" hidden="1"/>
    <cellStyle name="Hipervínculo visitado" xfId="360" builtinId="9" hidden="1"/>
    <cellStyle name="Hipervínculo visitado" xfId="168" builtinId="9" hidden="1"/>
    <cellStyle name="Hipervínculo visitado" xfId="290" builtinId="9" hidden="1"/>
    <cellStyle name="Hipervínculo visitado" xfId="184" builtinId="9" hidden="1"/>
    <cellStyle name="Hipervínculo visitado" xfId="356" builtinId="9" hidden="1"/>
    <cellStyle name="Hipervínculo visitado" xfId="172" builtinId="9" hidden="1"/>
    <cellStyle name="Hipervínculo visitado" xfId="182" builtinId="9" hidden="1"/>
    <cellStyle name="Hipervínculo visitado" xfId="114" builtinId="9" hidden="1"/>
    <cellStyle name="Hipervínculo visitado" xfId="354" builtinId="9" hidden="1"/>
    <cellStyle name="Hipervínculo visitado" xfId="232" builtinId="9" hidden="1"/>
    <cellStyle name="Millares" xfId="1" builtinId="3"/>
    <cellStyle name="Millares [0]" xfId="365" builtinId="6"/>
    <cellStyle name="Millares 2" xfId="2" xr:uid="{00000000-0005-0000-0000-000072010000}"/>
    <cellStyle name="Millares 2 2" xfId="35" xr:uid="{00000000-0005-0000-0000-000073010000}"/>
    <cellStyle name="Moneda" xfId="3" builtinId="4"/>
    <cellStyle name="Moneda [0]" xfId="366" builtinId="7"/>
    <cellStyle name="Moneda 2" xfId="363" xr:uid="{00000000-0005-0000-0000-000076010000}"/>
    <cellStyle name="Normal" xfId="0" builtinId="0"/>
    <cellStyle name="Normal 2" xfId="4" xr:uid="{00000000-0005-0000-0000-000078010000}"/>
    <cellStyle name="Normal 2 2" xfId="36" xr:uid="{00000000-0005-0000-0000-000079010000}"/>
    <cellStyle name="Normal 3" xfId="362" xr:uid="{00000000-0005-0000-0000-00007A010000}"/>
    <cellStyle name="Porcentaje" xfId="5" builtinId="5"/>
    <cellStyle name="Porcentaje 2" xfId="364" xr:uid="{00000000-0005-0000-0000-00007C010000}"/>
    <cellStyle name="Porcentual 2" xfId="6" xr:uid="{00000000-0005-0000-0000-00007D010000}"/>
    <cellStyle name="Porcentual 2 2" xfId="361" xr:uid="{00000000-0005-0000-0000-00007E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L62"/>
  <sheetViews>
    <sheetView topLeftCell="A7" workbookViewId="0">
      <selection activeCell="K25" sqref="K25"/>
    </sheetView>
  </sheetViews>
  <sheetFormatPr baseColWidth="10" defaultColWidth="11.453125" defaultRowHeight="12.5" x14ac:dyDescent="0.25"/>
  <cols>
    <col min="1" max="1" width="4.453125" style="1" customWidth="1"/>
    <col min="2" max="2" width="38.453125" style="1" customWidth="1"/>
    <col min="3" max="3" width="17" style="2" customWidth="1"/>
    <col min="4" max="4" width="29.54296875" style="2" customWidth="1"/>
    <col min="5" max="5" width="5.453125" style="2" customWidth="1"/>
    <col min="6" max="6" width="18.453125" style="2" customWidth="1"/>
    <col min="7" max="7" width="7.453125" style="2" customWidth="1"/>
    <col min="8" max="11" width="11.453125" style="1"/>
    <col min="12" max="12" width="13.54296875" style="1" bestFit="1" customWidth="1"/>
    <col min="13" max="16384" width="11.453125" style="1"/>
  </cols>
  <sheetData>
    <row r="1" spans="1:12" x14ac:dyDescent="0.25">
      <c r="A1" s="6"/>
      <c r="B1" s="6"/>
      <c r="C1" s="5"/>
      <c r="D1" s="5"/>
      <c r="E1" s="5"/>
      <c r="F1" s="5"/>
      <c r="G1" s="5"/>
      <c r="H1" s="6"/>
      <c r="I1" s="6"/>
    </row>
    <row r="2" spans="1:12" ht="13" thickBot="1" x14ac:dyDescent="0.3">
      <c r="A2" s="6"/>
      <c r="B2" s="3" t="s">
        <v>0</v>
      </c>
      <c r="C2" s="5"/>
      <c r="D2" s="5"/>
      <c r="E2" s="5"/>
      <c r="F2" s="5"/>
      <c r="G2" s="5"/>
      <c r="H2" s="6"/>
      <c r="I2" s="6"/>
    </row>
    <row r="3" spans="1:12" ht="13" thickBot="1" x14ac:dyDescent="0.3">
      <c r="A3" s="6"/>
      <c r="B3" s="3" t="s">
        <v>1</v>
      </c>
      <c r="C3" s="19">
        <f>C22</f>
        <v>73625000</v>
      </c>
      <c r="D3" s="4"/>
      <c r="E3" s="4"/>
      <c r="F3" s="4"/>
      <c r="G3" s="5"/>
      <c r="H3" s="6"/>
      <c r="I3" s="6"/>
    </row>
    <row r="4" spans="1:12" x14ac:dyDescent="0.25">
      <c r="A4" s="6"/>
      <c r="B4" s="3" t="s">
        <v>2</v>
      </c>
      <c r="C4" s="20">
        <f>C38</f>
        <v>58822500</v>
      </c>
      <c r="D4" s="4" t="s">
        <v>3</v>
      </c>
      <c r="E4" s="4"/>
      <c r="F4" s="19">
        <f>SUM(C3:C5)</f>
        <v>197935000</v>
      </c>
      <c r="G4" s="5"/>
      <c r="H4" s="6"/>
      <c r="I4" s="6"/>
      <c r="J4" s="26"/>
      <c r="K4" s="26"/>
      <c r="L4" s="29"/>
    </row>
    <row r="5" spans="1:12" ht="13" thickBot="1" x14ac:dyDescent="0.3">
      <c r="A5" s="6"/>
      <c r="B5" s="3" t="s">
        <v>4</v>
      </c>
      <c r="C5" s="21">
        <f>C62</f>
        <v>65487500</v>
      </c>
      <c r="D5" s="4" t="s">
        <v>5</v>
      </c>
      <c r="E5" s="4"/>
      <c r="F5" s="21">
        <f>E21+E37+E61</f>
        <v>90</v>
      </c>
      <c r="G5" s="5"/>
      <c r="H5" s="6"/>
      <c r="I5" s="6"/>
      <c r="J5" s="26"/>
      <c r="K5" s="26"/>
      <c r="L5" s="29"/>
    </row>
    <row r="6" spans="1:12" x14ac:dyDescent="0.25">
      <c r="A6" s="6"/>
      <c r="B6" s="6"/>
      <c r="C6" s="5"/>
      <c r="D6" s="5"/>
      <c r="E6" s="5"/>
      <c r="F6" s="5"/>
      <c r="G6" s="5"/>
      <c r="H6" s="6"/>
      <c r="I6" s="6"/>
      <c r="J6" s="26"/>
      <c r="K6" s="26"/>
      <c r="L6" s="29"/>
    </row>
    <row r="7" spans="1:12" x14ac:dyDescent="0.25">
      <c r="A7" s="6"/>
      <c r="B7" s="6"/>
      <c r="C7" s="5"/>
      <c r="D7" s="5"/>
      <c r="E7" s="5"/>
      <c r="F7" s="5"/>
      <c r="G7" s="5"/>
      <c r="H7" s="6"/>
      <c r="I7" s="6"/>
      <c r="J7" s="26"/>
      <c r="K7" s="26"/>
      <c r="L7" s="29"/>
    </row>
    <row r="8" spans="1:12" s="3" customFormat="1" x14ac:dyDescent="0.25">
      <c r="A8" s="7"/>
      <c r="B8" s="3" t="s">
        <v>6</v>
      </c>
      <c r="C8" s="4" t="s">
        <v>7</v>
      </c>
      <c r="D8" s="4" t="s">
        <v>8</v>
      </c>
      <c r="E8" s="8" t="s">
        <v>9</v>
      </c>
      <c r="F8" s="4" t="s">
        <v>10</v>
      </c>
      <c r="G8" s="4"/>
      <c r="J8" s="27"/>
      <c r="K8" s="27"/>
      <c r="L8" s="30"/>
    </row>
    <row r="9" spans="1:12" s="6" customFormat="1" x14ac:dyDescent="0.25">
      <c r="A9" s="9"/>
      <c r="B9" s="6" t="s">
        <v>11</v>
      </c>
      <c r="C9" s="10">
        <v>4000000</v>
      </c>
      <c r="D9" s="10">
        <f>C9*G9</f>
        <v>6200000</v>
      </c>
      <c r="E9" s="11">
        <v>1</v>
      </c>
      <c r="F9" s="10">
        <f>D9*E9</f>
        <v>6200000</v>
      </c>
      <c r="G9" s="5">
        <v>1.55</v>
      </c>
      <c r="J9" s="28"/>
      <c r="K9" s="28"/>
      <c r="L9" s="31"/>
    </row>
    <row r="10" spans="1:12" s="6" customFormat="1" x14ac:dyDescent="0.25">
      <c r="A10" s="9"/>
      <c r="B10" s="6" t="s">
        <v>12</v>
      </c>
      <c r="C10" s="10">
        <v>1500000</v>
      </c>
      <c r="D10" s="10">
        <f t="shared" ref="D10:D20" si="0">C10*G10</f>
        <v>2325000</v>
      </c>
      <c r="E10" s="11">
        <v>1</v>
      </c>
      <c r="F10" s="10">
        <f t="shared" ref="F10:F20" si="1">D10*E10</f>
        <v>2325000</v>
      </c>
      <c r="G10" s="5">
        <v>1.55</v>
      </c>
      <c r="J10" s="28"/>
      <c r="K10" s="28"/>
      <c r="L10" s="32"/>
    </row>
    <row r="11" spans="1:12" s="6" customFormat="1" x14ac:dyDescent="0.25">
      <c r="A11" s="9"/>
      <c r="B11" s="6" t="s">
        <v>13</v>
      </c>
      <c r="C11" s="10">
        <v>2500000</v>
      </c>
      <c r="D11" s="10">
        <f t="shared" si="0"/>
        <v>3875000</v>
      </c>
      <c r="E11" s="11">
        <v>1</v>
      </c>
      <c r="F11" s="10">
        <f t="shared" si="1"/>
        <v>3875000</v>
      </c>
      <c r="G11" s="5">
        <v>1.55</v>
      </c>
      <c r="J11" s="28"/>
      <c r="K11" s="28"/>
      <c r="L11" s="32"/>
    </row>
    <row r="12" spans="1:12" s="6" customFormat="1" x14ac:dyDescent="0.25">
      <c r="A12" s="9"/>
      <c r="B12" s="6" t="s">
        <v>14</v>
      </c>
      <c r="C12" s="10">
        <v>2500000</v>
      </c>
      <c r="D12" s="10">
        <f t="shared" si="0"/>
        <v>3875000</v>
      </c>
      <c r="E12" s="11">
        <v>1</v>
      </c>
      <c r="F12" s="10">
        <f t="shared" si="1"/>
        <v>3875000</v>
      </c>
      <c r="G12" s="5">
        <v>1.55</v>
      </c>
      <c r="J12" s="28"/>
      <c r="K12" s="28"/>
      <c r="L12" s="32"/>
    </row>
    <row r="13" spans="1:12" s="6" customFormat="1" x14ac:dyDescent="0.25">
      <c r="A13" s="9"/>
      <c r="B13" s="6" t="s">
        <v>15</v>
      </c>
      <c r="C13" s="10">
        <v>2000000</v>
      </c>
      <c r="D13" s="10">
        <f t="shared" si="0"/>
        <v>3100000</v>
      </c>
      <c r="E13" s="11">
        <v>1</v>
      </c>
      <c r="F13" s="10">
        <f t="shared" si="1"/>
        <v>3100000</v>
      </c>
      <c r="G13" s="5">
        <v>1.55</v>
      </c>
      <c r="J13" s="28"/>
      <c r="K13" s="28"/>
      <c r="L13" s="28"/>
    </row>
    <row r="14" spans="1:12" s="6" customFormat="1" x14ac:dyDescent="0.25">
      <c r="A14" s="9"/>
      <c r="B14" s="6" t="s">
        <v>16</v>
      </c>
      <c r="C14" s="10">
        <v>750000</v>
      </c>
      <c r="D14" s="10">
        <f t="shared" si="0"/>
        <v>1162500</v>
      </c>
      <c r="E14" s="11">
        <v>1</v>
      </c>
      <c r="F14" s="10">
        <f t="shared" si="1"/>
        <v>1162500</v>
      </c>
      <c r="G14" s="5">
        <v>1.55</v>
      </c>
      <c r="J14" s="28"/>
      <c r="K14" s="28"/>
      <c r="L14" s="28"/>
    </row>
    <row r="15" spans="1:12" s="6" customFormat="1" x14ac:dyDescent="0.25">
      <c r="A15" s="9"/>
      <c r="B15" s="6" t="s">
        <v>17</v>
      </c>
      <c r="C15" s="10">
        <v>900000</v>
      </c>
      <c r="D15" s="10">
        <f t="shared" si="0"/>
        <v>1395000</v>
      </c>
      <c r="E15" s="11">
        <v>1</v>
      </c>
      <c r="F15" s="10">
        <f t="shared" si="1"/>
        <v>1395000</v>
      </c>
      <c r="G15" s="5">
        <v>1.55</v>
      </c>
      <c r="J15" s="28"/>
      <c r="K15" s="28"/>
      <c r="L15" s="28"/>
    </row>
    <row r="16" spans="1:12" s="6" customFormat="1" x14ac:dyDescent="0.25">
      <c r="A16" s="9"/>
      <c r="B16" s="6" t="s">
        <v>18</v>
      </c>
      <c r="C16" s="10">
        <v>1500000</v>
      </c>
      <c r="D16" s="10">
        <f t="shared" si="0"/>
        <v>2325000</v>
      </c>
      <c r="E16" s="11">
        <v>1</v>
      </c>
      <c r="F16" s="10">
        <f t="shared" si="1"/>
        <v>2325000</v>
      </c>
      <c r="G16" s="5">
        <v>1.55</v>
      </c>
      <c r="J16" s="28"/>
      <c r="K16" s="28"/>
      <c r="L16" s="28"/>
    </row>
    <row r="17" spans="1:12" s="6" customFormat="1" x14ac:dyDescent="0.25">
      <c r="A17" s="9"/>
      <c r="B17" s="6" t="s">
        <v>19</v>
      </c>
      <c r="C17" s="22">
        <v>1200000</v>
      </c>
      <c r="D17" s="10">
        <f t="shared" si="0"/>
        <v>1860000</v>
      </c>
      <c r="E17" s="11">
        <v>17</v>
      </c>
      <c r="F17" s="10">
        <f t="shared" si="1"/>
        <v>31620000</v>
      </c>
      <c r="G17" s="5">
        <v>1.55</v>
      </c>
      <c r="J17" s="28"/>
      <c r="K17" s="28"/>
      <c r="L17" s="28"/>
    </row>
    <row r="18" spans="1:12" s="6" customFormat="1" x14ac:dyDescent="0.25">
      <c r="A18" s="9"/>
      <c r="B18" s="6" t="s">
        <v>20</v>
      </c>
      <c r="C18" s="22">
        <v>750000</v>
      </c>
      <c r="D18" s="10">
        <f t="shared" si="0"/>
        <v>1162500</v>
      </c>
      <c r="E18" s="11">
        <v>7</v>
      </c>
      <c r="F18" s="10">
        <f t="shared" si="1"/>
        <v>8137500</v>
      </c>
      <c r="G18" s="5">
        <v>1.55</v>
      </c>
    </row>
    <row r="19" spans="1:12" s="6" customFormat="1" x14ac:dyDescent="0.25">
      <c r="A19" s="9"/>
      <c r="B19" s="6" t="s">
        <v>21</v>
      </c>
      <c r="C19" s="22">
        <v>1000000</v>
      </c>
      <c r="D19" s="10">
        <f t="shared" si="0"/>
        <v>1550000</v>
      </c>
      <c r="E19" s="11">
        <v>5</v>
      </c>
      <c r="F19" s="10">
        <f t="shared" si="1"/>
        <v>7750000</v>
      </c>
      <c r="G19" s="5">
        <v>1.55</v>
      </c>
    </row>
    <row r="20" spans="1:12" s="6" customFormat="1" x14ac:dyDescent="0.25">
      <c r="A20" s="9"/>
      <c r="B20" s="6" t="s">
        <v>22</v>
      </c>
      <c r="C20" s="10">
        <v>1200000</v>
      </c>
      <c r="D20" s="10">
        <f t="shared" si="0"/>
        <v>1860000</v>
      </c>
      <c r="E20" s="11">
        <v>1</v>
      </c>
      <c r="F20" s="10">
        <f t="shared" si="1"/>
        <v>1860000</v>
      </c>
      <c r="G20" s="5">
        <v>1.55</v>
      </c>
    </row>
    <row r="21" spans="1:12" s="6" customFormat="1" ht="13" thickBot="1" x14ac:dyDescent="0.3">
      <c r="A21" s="9"/>
      <c r="C21" s="5"/>
      <c r="D21" s="5"/>
      <c r="E21" s="12">
        <f>SUM(E9:E20)</f>
        <v>38</v>
      </c>
      <c r="F21" s="13">
        <f>SUM(F9:F20)</f>
        <v>73625000</v>
      </c>
      <c r="G21" s="5">
        <v>1.55</v>
      </c>
    </row>
    <row r="22" spans="1:12" s="6" customFormat="1" ht="13" thickBot="1" x14ac:dyDescent="0.3">
      <c r="A22" s="9"/>
      <c r="B22" s="3" t="s">
        <v>23</v>
      </c>
      <c r="C22" s="14">
        <f>F21</f>
        <v>73625000</v>
      </c>
      <c r="D22" s="5"/>
      <c r="E22" s="8"/>
      <c r="F22" s="5"/>
      <c r="G22" s="5">
        <v>1.55</v>
      </c>
    </row>
    <row r="23" spans="1:12" x14ac:dyDescent="0.25">
      <c r="G23" s="5">
        <v>1.55</v>
      </c>
    </row>
    <row r="24" spans="1:12" s="6" customFormat="1" x14ac:dyDescent="0.25">
      <c r="A24" s="9"/>
      <c r="E24" s="8"/>
      <c r="G24" s="5">
        <v>1.55</v>
      </c>
    </row>
    <row r="25" spans="1:12" s="3" customFormat="1" x14ac:dyDescent="0.25">
      <c r="A25" s="7"/>
      <c r="B25" s="3" t="s">
        <v>6</v>
      </c>
      <c r="C25" s="3" t="s">
        <v>7</v>
      </c>
      <c r="D25" s="3" t="s">
        <v>8</v>
      </c>
      <c r="E25" s="8" t="s">
        <v>9</v>
      </c>
      <c r="F25" s="3" t="s">
        <v>10</v>
      </c>
      <c r="G25" s="5">
        <v>1.55</v>
      </c>
    </row>
    <row r="26" spans="1:12" s="6" customFormat="1" x14ac:dyDescent="0.25">
      <c r="A26" s="9"/>
      <c r="B26" s="6" t="s">
        <v>24</v>
      </c>
      <c r="C26" s="15">
        <v>4000000</v>
      </c>
      <c r="D26" s="15">
        <f>C26*G26</f>
        <v>6200000</v>
      </c>
      <c r="E26" s="16">
        <v>1</v>
      </c>
      <c r="F26" s="15">
        <f>D26*E26</f>
        <v>6200000</v>
      </c>
      <c r="G26" s="5">
        <v>1.55</v>
      </c>
    </row>
    <row r="27" spans="1:12" s="6" customFormat="1" x14ac:dyDescent="0.25">
      <c r="A27" s="9"/>
      <c r="B27" s="6" t="s">
        <v>25</v>
      </c>
      <c r="C27" s="15">
        <v>2500000</v>
      </c>
      <c r="D27" s="15">
        <f t="shared" ref="D27:D36" si="2">C27*G27</f>
        <v>3875000</v>
      </c>
      <c r="E27" s="16">
        <v>1</v>
      </c>
      <c r="F27" s="15">
        <f t="shared" ref="F27:F36" si="3">D27*E27</f>
        <v>3875000</v>
      </c>
      <c r="G27" s="5">
        <v>1.55</v>
      </c>
    </row>
    <row r="28" spans="1:12" s="6" customFormat="1" x14ac:dyDescent="0.25">
      <c r="A28" s="9"/>
      <c r="B28" s="6" t="s">
        <v>26</v>
      </c>
      <c r="C28" s="15">
        <v>2500000</v>
      </c>
      <c r="D28" s="15">
        <f t="shared" si="2"/>
        <v>3875000</v>
      </c>
      <c r="E28" s="16">
        <v>1</v>
      </c>
      <c r="F28" s="15">
        <f t="shared" si="3"/>
        <v>3875000</v>
      </c>
      <c r="G28" s="5">
        <v>1.55</v>
      </c>
    </row>
    <row r="29" spans="1:12" s="6" customFormat="1" x14ac:dyDescent="0.25">
      <c r="A29" s="9"/>
      <c r="B29" s="6" t="s">
        <v>27</v>
      </c>
      <c r="C29" s="15">
        <v>900000</v>
      </c>
      <c r="D29" s="15">
        <f t="shared" si="2"/>
        <v>1395000</v>
      </c>
      <c r="E29" s="25">
        <v>7</v>
      </c>
      <c r="F29" s="15">
        <f t="shared" si="3"/>
        <v>9765000</v>
      </c>
      <c r="G29" s="5">
        <v>1.55</v>
      </c>
      <c r="H29" s="6" t="s">
        <v>28</v>
      </c>
    </row>
    <row r="30" spans="1:12" s="6" customFormat="1" x14ac:dyDescent="0.25">
      <c r="A30" s="9"/>
      <c r="B30" s="6" t="s">
        <v>29</v>
      </c>
      <c r="C30" s="15">
        <v>1200000</v>
      </c>
      <c r="D30" s="15">
        <f t="shared" si="2"/>
        <v>1860000</v>
      </c>
      <c r="E30" s="16">
        <v>3</v>
      </c>
      <c r="F30" s="15">
        <f t="shared" si="3"/>
        <v>5580000</v>
      </c>
      <c r="G30" s="5">
        <v>1.55</v>
      </c>
    </row>
    <row r="31" spans="1:12" s="6" customFormat="1" x14ac:dyDescent="0.25">
      <c r="A31" s="9"/>
      <c r="B31" s="6" t="s">
        <v>30</v>
      </c>
      <c r="C31" s="15">
        <v>2000000</v>
      </c>
      <c r="D31" s="15">
        <f t="shared" si="2"/>
        <v>3100000</v>
      </c>
      <c r="E31" s="16">
        <v>1</v>
      </c>
      <c r="F31" s="15">
        <f t="shared" si="3"/>
        <v>3100000</v>
      </c>
      <c r="G31" s="5">
        <v>1.55</v>
      </c>
    </row>
    <row r="32" spans="1:12" s="6" customFormat="1" x14ac:dyDescent="0.25">
      <c r="A32" s="9"/>
      <c r="B32" s="6" t="s">
        <v>16</v>
      </c>
      <c r="C32" s="15">
        <v>750000</v>
      </c>
      <c r="D32" s="15">
        <f t="shared" si="2"/>
        <v>1162500</v>
      </c>
      <c r="E32" s="16">
        <v>1</v>
      </c>
      <c r="F32" s="15">
        <f t="shared" si="3"/>
        <v>1162500</v>
      </c>
      <c r="G32" s="5">
        <v>1.55</v>
      </c>
    </row>
    <row r="33" spans="1:7" s="6" customFormat="1" x14ac:dyDescent="0.25">
      <c r="A33" s="9"/>
      <c r="B33" s="6" t="s">
        <v>31</v>
      </c>
      <c r="C33" s="15">
        <v>1500000</v>
      </c>
      <c r="D33" s="15">
        <f t="shared" si="2"/>
        <v>2325000</v>
      </c>
      <c r="E33" s="16">
        <v>3</v>
      </c>
      <c r="F33" s="15">
        <f t="shared" si="3"/>
        <v>6975000</v>
      </c>
      <c r="G33" s="5">
        <v>1.55</v>
      </c>
    </row>
    <row r="34" spans="1:7" s="6" customFormat="1" x14ac:dyDescent="0.25">
      <c r="A34" s="9"/>
      <c r="B34" s="6" t="s">
        <v>32</v>
      </c>
      <c r="C34" s="15">
        <v>2500000</v>
      </c>
      <c r="D34" s="15">
        <f t="shared" si="2"/>
        <v>3875000</v>
      </c>
      <c r="E34" s="16">
        <v>1</v>
      </c>
      <c r="F34" s="15">
        <f t="shared" si="3"/>
        <v>3875000</v>
      </c>
      <c r="G34" s="5">
        <v>1.55</v>
      </c>
    </row>
    <row r="35" spans="1:7" s="6" customFormat="1" x14ac:dyDescent="0.25">
      <c r="A35" s="9"/>
      <c r="B35" s="6" t="s">
        <v>33</v>
      </c>
      <c r="C35" s="15">
        <v>900000</v>
      </c>
      <c r="D35" s="15">
        <f t="shared" si="2"/>
        <v>1395000</v>
      </c>
      <c r="E35" s="16">
        <v>6</v>
      </c>
      <c r="F35" s="15">
        <f t="shared" si="3"/>
        <v>8370000</v>
      </c>
      <c r="G35" s="5">
        <v>1.55</v>
      </c>
    </row>
    <row r="36" spans="1:7" s="6" customFormat="1" x14ac:dyDescent="0.25">
      <c r="A36" s="9"/>
      <c r="B36" s="6" t="s">
        <v>20</v>
      </c>
      <c r="C36" s="15">
        <v>650000</v>
      </c>
      <c r="D36" s="15">
        <f t="shared" si="2"/>
        <v>1007500</v>
      </c>
      <c r="E36" s="16">
        <v>6</v>
      </c>
      <c r="F36" s="15">
        <f t="shared" si="3"/>
        <v>6045000</v>
      </c>
      <c r="G36" s="5">
        <v>1.55</v>
      </c>
    </row>
    <row r="37" spans="1:7" s="6" customFormat="1" ht="13" thickBot="1" x14ac:dyDescent="0.3">
      <c r="A37" s="9"/>
      <c r="E37" s="12">
        <f>SUM(E26:E36)</f>
        <v>31</v>
      </c>
      <c r="F37" s="17">
        <f>SUM(F26:F36)</f>
        <v>58822500</v>
      </c>
      <c r="G37" s="5">
        <v>1.55</v>
      </c>
    </row>
    <row r="38" spans="1:7" s="6" customFormat="1" ht="13" thickBot="1" x14ac:dyDescent="0.3">
      <c r="A38" s="9"/>
      <c r="B38" s="3" t="s">
        <v>34</v>
      </c>
      <c r="C38" s="18">
        <f>F37</f>
        <v>58822500</v>
      </c>
      <c r="E38" s="8"/>
      <c r="G38" s="5">
        <v>1.55</v>
      </c>
    </row>
    <row r="39" spans="1:7" s="6" customFormat="1" x14ac:dyDescent="0.25">
      <c r="A39" s="9"/>
      <c r="E39" s="8"/>
      <c r="G39" s="5">
        <v>1.55</v>
      </c>
    </row>
    <row r="40" spans="1:7" x14ac:dyDescent="0.25">
      <c r="G40" s="5">
        <v>1.55</v>
      </c>
    </row>
    <row r="41" spans="1:7" s="3" customFormat="1" x14ac:dyDescent="0.25">
      <c r="A41" s="7"/>
      <c r="B41" s="3" t="s">
        <v>6</v>
      </c>
      <c r="C41" s="3" t="s">
        <v>7</v>
      </c>
      <c r="D41" s="3" t="s">
        <v>8</v>
      </c>
      <c r="E41" s="8" t="s">
        <v>9</v>
      </c>
      <c r="F41" s="3" t="s">
        <v>10</v>
      </c>
      <c r="G41" s="5">
        <v>1.55</v>
      </c>
    </row>
    <row r="42" spans="1:7" s="6" customFormat="1" x14ac:dyDescent="0.25">
      <c r="A42" s="9"/>
      <c r="B42" s="6" t="s">
        <v>35</v>
      </c>
      <c r="C42" s="15">
        <v>6000000</v>
      </c>
      <c r="D42" s="15">
        <f>C42*G42</f>
        <v>9300000</v>
      </c>
      <c r="E42" s="16">
        <v>1</v>
      </c>
      <c r="F42" s="15">
        <f>D42*E42</f>
        <v>9300000</v>
      </c>
      <c r="G42" s="5">
        <v>1.55</v>
      </c>
    </row>
    <row r="43" spans="1:7" s="6" customFormat="1" x14ac:dyDescent="0.25">
      <c r="A43" s="9"/>
      <c r="B43" s="6" t="s">
        <v>36</v>
      </c>
      <c r="C43" s="15">
        <v>4000000</v>
      </c>
      <c r="D43" s="15">
        <f t="shared" ref="D43:D60" si="4">C43*G43</f>
        <v>6200000</v>
      </c>
      <c r="E43" s="16">
        <v>1</v>
      </c>
      <c r="F43" s="15">
        <f t="shared" ref="F43:F60" si="5">D43*E43</f>
        <v>6200000</v>
      </c>
      <c r="G43" s="5">
        <v>1.55</v>
      </c>
    </row>
    <row r="44" spans="1:7" s="6" customFormat="1" x14ac:dyDescent="0.25">
      <c r="A44" s="9"/>
      <c r="B44" s="6" t="s">
        <v>37</v>
      </c>
      <c r="C44" s="15">
        <v>4000000</v>
      </c>
      <c r="D44" s="15">
        <f t="shared" si="4"/>
        <v>6200000</v>
      </c>
      <c r="E44" s="16">
        <v>1</v>
      </c>
      <c r="F44" s="15">
        <f t="shared" si="5"/>
        <v>6200000</v>
      </c>
      <c r="G44" s="5">
        <v>1.55</v>
      </c>
    </row>
    <row r="45" spans="1:7" s="6" customFormat="1" x14ac:dyDescent="0.25">
      <c r="A45" s="9"/>
      <c r="B45" s="6" t="s">
        <v>38</v>
      </c>
      <c r="C45" s="23">
        <v>4000000</v>
      </c>
      <c r="D45" s="15">
        <f t="shared" si="4"/>
        <v>6200000</v>
      </c>
      <c r="E45" s="16">
        <v>1</v>
      </c>
      <c r="F45" s="15">
        <f t="shared" si="5"/>
        <v>6200000</v>
      </c>
      <c r="G45" s="5">
        <v>1.55</v>
      </c>
    </row>
    <row r="46" spans="1:7" s="6" customFormat="1" x14ac:dyDescent="0.25">
      <c r="A46" s="9"/>
      <c r="B46" s="6" t="s">
        <v>39</v>
      </c>
      <c r="C46" s="23">
        <v>1200000</v>
      </c>
      <c r="D46" s="15">
        <f t="shared" si="4"/>
        <v>1860000</v>
      </c>
      <c r="E46" s="16">
        <v>1</v>
      </c>
      <c r="F46" s="15">
        <f t="shared" si="5"/>
        <v>1860000</v>
      </c>
      <c r="G46" s="5">
        <v>1.55</v>
      </c>
    </row>
    <row r="47" spans="1:7" s="6" customFormat="1" x14ac:dyDescent="0.25">
      <c r="A47" s="9"/>
      <c r="B47" s="24" t="s">
        <v>40</v>
      </c>
      <c r="C47" s="23">
        <v>4000000</v>
      </c>
      <c r="D47" s="23">
        <f t="shared" si="4"/>
        <v>6200000</v>
      </c>
      <c r="E47" s="25">
        <v>1</v>
      </c>
      <c r="F47" s="23">
        <f t="shared" si="5"/>
        <v>6200000</v>
      </c>
      <c r="G47" s="5">
        <v>1.55</v>
      </c>
    </row>
    <row r="48" spans="1:7" s="6" customFormat="1" x14ac:dyDescent="0.25">
      <c r="A48" s="9"/>
      <c r="B48" s="6" t="s">
        <v>41</v>
      </c>
      <c r="C48" s="15">
        <v>2000000</v>
      </c>
      <c r="D48" s="15">
        <f t="shared" si="4"/>
        <v>3100000</v>
      </c>
      <c r="E48" s="16">
        <v>1</v>
      </c>
      <c r="F48" s="15">
        <f t="shared" si="5"/>
        <v>3100000</v>
      </c>
      <c r="G48" s="5">
        <v>1.55</v>
      </c>
    </row>
    <row r="49" spans="1:7" s="6" customFormat="1" x14ac:dyDescent="0.25">
      <c r="A49" s="9"/>
      <c r="B49" s="6" t="s">
        <v>42</v>
      </c>
      <c r="C49" s="15">
        <v>2000000</v>
      </c>
      <c r="D49" s="15">
        <f t="shared" si="4"/>
        <v>3100000</v>
      </c>
      <c r="E49" s="16">
        <v>1</v>
      </c>
      <c r="F49" s="15">
        <f t="shared" si="5"/>
        <v>3100000</v>
      </c>
      <c r="G49" s="5">
        <v>1.55</v>
      </c>
    </row>
    <row r="50" spans="1:7" s="6" customFormat="1" x14ac:dyDescent="0.25">
      <c r="A50" s="9"/>
      <c r="B50" s="6" t="s">
        <v>43</v>
      </c>
      <c r="C50" s="15">
        <v>2000000</v>
      </c>
      <c r="D50" s="15">
        <f t="shared" si="4"/>
        <v>3100000</v>
      </c>
      <c r="E50" s="16">
        <v>1</v>
      </c>
      <c r="F50" s="15">
        <f t="shared" si="5"/>
        <v>3100000</v>
      </c>
      <c r="G50" s="5">
        <v>1.55</v>
      </c>
    </row>
    <row r="51" spans="1:7" s="6" customFormat="1" x14ac:dyDescent="0.25">
      <c r="A51" s="9"/>
      <c r="B51" s="6" t="s">
        <v>44</v>
      </c>
      <c r="C51" s="15">
        <v>900000</v>
      </c>
      <c r="D51" s="15">
        <f t="shared" si="4"/>
        <v>1395000</v>
      </c>
      <c r="E51" s="16">
        <v>2</v>
      </c>
      <c r="F51" s="15">
        <f t="shared" si="5"/>
        <v>2790000</v>
      </c>
      <c r="G51" s="5">
        <v>1.55</v>
      </c>
    </row>
    <row r="52" spans="1:7" s="6" customFormat="1" x14ac:dyDescent="0.25">
      <c r="A52" s="9"/>
      <c r="B52" s="24" t="s">
        <v>45</v>
      </c>
      <c r="C52" s="23">
        <v>2000000</v>
      </c>
      <c r="D52" s="23">
        <f t="shared" si="4"/>
        <v>3100000</v>
      </c>
      <c r="E52" s="25">
        <v>1</v>
      </c>
      <c r="F52" s="23">
        <f t="shared" si="5"/>
        <v>3100000</v>
      </c>
      <c r="G52" s="5">
        <v>1.55</v>
      </c>
    </row>
    <row r="53" spans="1:7" s="6" customFormat="1" x14ac:dyDescent="0.25">
      <c r="A53" s="9"/>
      <c r="B53" s="6" t="s">
        <v>46</v>
      </c>
      <c r="C53" s="15">
        <v>2500000</v>
      </c>
      <c r="D53" s="15">
        <f t="shared" si="4"/>
        <v>3875000</v>
      </c>
      <c r="E53" s="16">
        <v>1</v>
      </c>
      <c r="F53" s="15">
        <f t="shared" si="5"/>
        <v>3875000</v>
      </c>
      <c r="G53" s="5">
        <v>1.55</v>
      </c>
    </row>
    <row r="54" spans="1:7" s="6" customFormat="1" x14ac:dyDescent="0.25">
      <c r="A54" s="9"/>
      <c r="B54" s="6" t="s">
        <v>16</v>
      </c>
      <c r="C54" s="15">
        <v>850000</v>
      </c>
      <c r="D54" s="15">
        <f t="shared" si="4"/>
        <v>1317500</v>
      </c>
      <c r="E54" s="16">
        <v>1</v>
      </c>
      <c r="F54" s="15">
        <f t="shared" si="5"/>
        <v>1317500</v>
      </c>
      <c r="G54" s="5">
        <v>1.55</v>
      </c>
    </row>
    <row r="55" spans="1:7" s="6" customFormat="1" x14ac:dyDescent="0.25">
      <c r="A55" s="9"/>
      <c r="B55" s="6" t="s">
        <v>47</v>
      </c>
      <c r="C55" s="15">
        <v>1200000</v>
      </c>
      <c r="D55" s="15">
        <f t="shared" si="4"/>
        <v>1860000</v>
      </c>
      <c r="E55" s="16">
        <v>1</v>
      </c>
      <c r="F55" s="15">
        <f t="shared" si="5"/>
        <v>1860000</v>
      </c>
      <c r="G55" s="5">
        <v>1.55</v>
      </c>
    </row>
    <row r="56" spans="1:7" s="6" customFormat="1" x14ac:dyDescent="0.25">
      <c r="A56" s="9"/>
      <c r="B56" s="6" t="s">
        <v>48</v>
      </c>
      <c r="C56" s="15">
        <v>1200000</v>
      </c>
      <c r="D56" s="15">
        <f t="shared" si="4"/>
        <v>1860000</v>
      </c>
      <c r="E56" s="16">
        <v>1</v>
      </c>
      <c r="F56" s="15">
        <f t="shared" si="5"/>
        <v>1860000</v>
      </c>
      <c r="G56" s="5">
        <v>1.55</v>
      </c>
    </row>
    <row r="57" spans="1:7" s="6" customFormat="1" x14ac:dyDescent="0.25">
      <c r="A57" s="9"/>
      <c r="B57" s="6" t="s">
        <v>49</v>
      </c>
      <c r="C57" s="15">
        <v>500000</v>
      </c>
      <c r="D57" s="15">
        <f t="shared" si="4"/>
        <v>775000</v>
      </c>
      <c r="E57" s="16">
        <v>1</v>
      </c>
      <c r="F57" s="15">
        <f t="shared" si="5"/>
        <v>775000</v>
      </c>
      <c r="G57" s="5">
        <v>1.55</v>
      </c>
    </row>
    <row r="58" spans="1:7" s="6" customFormat="1" x14ac:dyDescent="0.25">
      <c r="A58" s="9"/>
      <c r="B58" s="24" t="s">
        <v>50</v>
      </c>
      <c r="C58" s="23">
        <v>500000</v>
      </c>
      <c r="D58" s="23">
        <f t="shared" si="4"/>
        <v>775000</v>
      </c>
      <c r="E58" s="25">
        <v>2</v>
      </c>
      <c r="F58" s="23">
        <f t="shared" si="5"/>
        <v>1550000</v>
      </c>
      <c r="G58" s="5">
        <v>1.55</v>
      </c>
    </row>
    <row r="59" spans="1:7" s="6" customFormat="1" x14ac:dyDescent="0.25">
      <c r="A59" s="9"/>
      <c r="B59" s="6" t="s">
        <v>51</v>
      </c>
      <c r="C59" s="15">
        <v>1000000</v>
      </c>
      <c r="D59" s="15">
        <f t="shared" si="4"/>
        <v>1550000</v>
      </c>
      <c r="E59" s="16">
        <v>1</v>
      </c>
      <c r="F59" s="15">
        <f t="shared" si="5"/>
        <v>1550000</v>
      </c>
      <c r="G59" s="5">
        <v>1.55</v>
      </c>
    </row>
    <row r="60" spans="1:7" s="6" customFormat="1" x14ac:dyDescent="0.25">
      <c r="A60" s="9"/>
      <c r="B60" s="6" t="s">
        <v>52</v>
      </c>
      <c r="C60" s="15">
        <v>1000000</v>
      </c>
      <c r="D60" s="15">
        <f t="shared" si="4"/>
        <v>1550000</v>
      </c>
      <c r="E60" s="16">
        <v>1</v>
      </c>
      <c r="F60" s="15">
        <f t="shared" si="5"/>
        <v>1550000</v>
      </c>
      <c r="G60" s="5">
        <v>1.55</v>
      </c>
    </row>
    <row r="61" spans="1:7" s="6" customFormat="1" ht="13" thickBot="1" x14ac:dyDescent="0.3">
      <c r="A61" s="9"/>
      <c r="E61" s="12">
        <f>SUM(E42:E60)</f>
        <v>21</v>
      </c>
      <c r="F61" s="17">
        <f>SUM(F42:F60)</f>
        <v>65487500</v>
      </c>
    </row>
    <row r="62" spans="1:7" s="6" customFormat="1" ht="13" thickBot="1" x14ac:dyDescent="0.3">
      <c r="A62" s="9"/>
      <c r="B62" s="3" t="s">
        <v>53</v>
      </c>
      <c r="C62" s="18">
        <f>F61</f>
        <v>65487500</v>
      </c>
      <c r="E62" s="8"/>
    </row>
  </sheetData>
  <phoneticPr fontId="5" type="noConversion"/>
  <pageMargins left="0.75" right="0.75" top="1" bottom="1"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B1:G50"/>
  <sheetViews>
    <sheetView showGridLines="0" tabSelected="1" topLeftCell="A13" zoomScale="112" zoomScaleNormal="112" zoomScalePageLayoutView="144" workbookViewId="0">
      <selection activeCell="B7" sqref="B7:G7"/>
    </sheetView>
  </sheetViews>
  <sheetFormatPr baseColWidth="10" defaultColWidth="10.81640625" defaultRowHeight="12.5" x14ac:dyDescent="0.25"/>
  <cols>
    <col min="1" max="1" width="3" style="69" customWidth="1"/>
    <col min="2" max="2" width="29.54296875" style="69" customWidth="1"/>
    <col min="3" max="3" width="10.81640625" style="33" customWidth="1"/>
    <col min="4" max="4" width="16.7265625" style="33" customWidth="1"/>
    <col min="5" max="5" width="14.81640625" style="33" customWidth="1"/>
    <col min="6" max="6" width="19.26953125" style="33" customWidth="1"/>
    <col min="7" max="7" width="26.1796875" style="69" customWidth="1"/>
    <col min="8" max="16384" width="10.81640625" style="69"/>
  </cols>
  <sheetData>
    <row r="1" spans="2:7" ht="13" x14ac:dyDescent="0.3">
      <c r="B1" s="130" t="s">
        <v>54</v>
      </c>
      <c r="C1" s="130"/>
      <c r="D1" s="130"/>
      <c r="E1" s="130"/>
      <c r="F1" s="130"/>
      <c r="G1" s="130"/>
    </row>
    <row r="2" spans="2:7" ht="13" x14ac:dyDescent="0.25">
      <c r="B2" s="131" t="s">
        <v>139</v>
      </c>
      <c r="C2" s="131"/>
      <c r="D2" s="131"/>
      <c r="E2" s="131"/>
      <c r="F2" s="131"/>
      <c r="G2" s="131"/>
    </row>
    <row r="3" spans="2:7" ht="13" x14ac:dyDescent="0.25">
      <c r="B3" s="131" t="s">
        <v>137</v>
      </c>
      <c r="C3" s="131"/>
      <c r="D3" s="131"/>
      <c r="E3" s="131"/>
      <c r="F3" s="131"/>
      <c r="G3" s="131"/>
    </row>
    <row r="4" spans="2:7" ht="23.25" customHeight="1" x14ac:dyDescent="0.25">
      <c r="B4" s="129" t="s">
        <v>138</v>
      </c>
      <c r="C4" s="129"/>
      <c r="D4" s="129"/>
      <c r="E4" s="129"/>
      <c r="F4" s="129"/>
      <c r="G4" s="129"/>
    </row>
    <row r="5" spans="2:7" ht="26" x14ac:dyDescent="0.25">
      <c r="B5" s="75" t="s">
        <v>55</v>
      </c>
      <c r="C5" s="132">
        <v>4786796647</v>
      </c>
      <c r="D5" s="132"/>
      <c r="E5" s="131" t="s">
        <v>56</v>
      </c>
      <c r="F5" s="131"/>
      <c r="G5" s="75">
        <v>98</v>
      </c>
    </row>
    <row r="6" spans="2:7" ht="13" x14ac:dyDescent="0.25">
      <c r="B6" s="76" t="s">
        <v>57</v>
      </c>
      <c r="C6" s="77"/>
      <c r="D6" s="77"/>
      <c r="E6" s="133">
        <f>E9+E21+E33</f>
        <v>12</v>
      </c>
      <c r="F6" s="133"/>
      <c r="G6" s="133"/>
    </row>
    <row r="7" spans="2:7" s="70" customFormat="1" ht="13" x14ac:dyDescent="0.25">
      <c r="B7" s="131" t="s">
        <v>58</v>
      </c>
      <c r="C7" s="131"/>
      <c r="D7" s="131"/>
      <c r="E7" s="131"/>
      <c r="F7" s="131"/>
      <c r="G7" s="131"/>
    </row>
    <row r="8" spans="2:7" s="70" customFormat="1" ht="13" x14ac:dyDescent="0.25">
      <c r="B8" s="128" t="s">
        <v>59</v>
      </c>
      <c r="C8" s="128"/>
      <c r="D8" s="128"/>
      <c r="E8" s="128"/>
      <c r="F8" s="128"/>
      <c r="G8" s="128"/>
    </row>
    <row r="9" spans="2:7" ht="13" x14ac:dyDescent="0.25">
      <c r="B9" s="78" t="s">
        <v>57</v>
      </c>
      <c r="C9" s="77"/>
      <c r="D9" s="77"/>
      <c r="E9" s="133">
        <v>1.5</v>
      </c>
      <c r="F9" s="133"/>
      <c r="G9" s="133"/>
    </row>
    <row r="10" spans="2:7" s="70" customFormat="1" ht="13" x14ac:dyDescent="0.25">
      <c r="B10" s="73" t="s">
        <v>6</v>
      </c>
      <c r="C10" s="73" t="s">
        <v>60</v>
      </c>
      <c r="D10" s="73" t="s">
        <v>61</v>
      </c>
      <c r="E10" s="73" t="s">
        <v>62</v>
      </c>
      <c r="F10" s="73" t="s">
        <v>63</v>
      </c>
      <c r="G10" s="73" t="s">
        <v>64</v>
      </c>
    </row>
    <row r="11" spans="2:7" s="71" customFormat="1" x14ac:dyDescent="0.25">
      <c r="B11" s="79" t="s">
        <v>65</v>
      </c>
      <c r="C11" s="80">
        <v>1</v>
      </c>
      <c r="D11" s="81"/>
      <c r="E11" s="119">
        <v>1.5</v>
      </c>
      <c r="F11" s="83">
        <v>0.18</v>
      </c>
      <c r="G11" s="84">
        <f>IFERROR(F11*E11*D11*C11,0)</f>
        <v>0</v>
      </c>
    </row>
    <row r="12" spans="2:7" s="71" customFormat="1" x14ac:dyDescent="0.25">
      <c r="B12" s="79" t="s">
        <v>66</v>
      </c>
      <c r="C12" s="80">
        <v>1</v>
      </c>
      <c r="D12" s="81"/>
      <c r="E12" s="119">
        <v>1.5</v>
      </c>
      <c r="F12" s="83">
        <v>0.75</v>
      </c>
      <c r="G12" s="84">
        <f t="shared" ref="G12:G17" si="0">IFERROR(F12*E12*D12*C12,0)</f>
        <v>0</v>
      </c>
    </row>
    <row r="13" spans="2:7" s="71" customFormat="1" x14ac:dyDescent="0.25">
      <c r="B13" s="79" t="s">
        <v>67</v>
      </c>
      <c r="C13" s="80">
        <v>0</v>
      </c>
      <c r="D13" s="85" t="s">
        <v>70</v>
      </c>
      <c r="E13" s="119"/>
      <c r="F13" s="83">
        <v>0</v>
      </c>
      <c r="G13" s="84">
        <f t="shared" si="0"/>
        <v>0</v>
      </c>
    </row>
    <row r="14" spans="2:7" s="71" customFormat="1" x14ac:dyDescent="0.25">
      <c r="B14" s="79" t="s">
        <v>68</v>
      </c>
      <c r="C14" s="80">
        <v>1</v>
      </c>
      <c r="D14" s="81"/>
      <c r="E14" s="119">
        <v>0.5</v>
      </c>
      <c r="F14" s="83">
        <v>0.5</v>
      </c>
      <c r="G14" s="84">
        <f t="shared" si="0"/>
        <v>0</v>
      </c>
    </row>
    <row r="15" spans="2:7" s="71" customFormat="1" x14ac:dyDescent="0.25">
      <c r="B15" s="79" t="s">
        <v>69</v>
      </c>
      <c r="C15" s="80"/>
      <c r="D15" s="85" t="s">
        <v>70</v>
      </c>
      <c r="E15" s="119"/>
      <c r="F15" s="86" t="s">
        <v>71</v>
      </c>
      <c r="G15" s="84">
        <f t="shared" si="0"/>
        <v>0</v>
      </c>
    </row>
    <row r="16" spans="2:7" s="72" customFormat="1" ht="13" x14ac:dyDescent="0.25">
      <c r="B16" s="79" t="s">
        <v>72</v>
      </c>
      <c r="C16" s="80">
        <v>1</v>
      </c>
      <c r="D16" s="81"/>
      <c r="E16" s="119">
        <v>0.5</v>
      </c>
      <c r="F16" s="120">
        <v>0.4</v>
      </c>
      <c r="G16" s="84">
        <f t="shared" si="0"/>
        <v>0</v>
      </c>
    </row>
    <row r="17" spans="2:7" s="70" customFormat="1" ht="13" x14ac:dyDescent="0.25">
      <c r="B17" s="79" t="s">
        <v>73</v>
      </c>
      <c r="C17" s="87"/>
      <c r="D17" s="85"/>
      <c r="E17" s="119"/>
      <c r="F17" s="86"/>
      <c r="G17" s="84">
        <f t="shared" si="0"/>
        <v>0</v>
      </c>
    </row>
    <row r="18" spans="2:7" x14ac:dyDescent="0.25">
      <c r="B18" s="127" t="s">
        <v>74</v>
      </c>
      <c r="C18" s="127"/>
      <c r="D18" s="127"/>
      <c r="E18" s="127"/>
      <c r="F18" s="127"/>
      <c r="G18" s="88">
        <f>SUM(G11:G17)</f>
        <v>0</v>
      </c>
    </row>
    <row r="19" spans="2:7" s="70" customFormat="1" ht="13" x14ac:dyDescent="0.25">
      <c r="B19" s="131" t="s">
        <v>75</v>
      </c>
      <c r="C19" s="131"/>
      <c r="D19" s="131"/>
      <c r="E19" s="131"/>
      <c r="F19" s="131"/>
      <c r="G19" s="131"/>
    </row>
    <row r="20" spans="2:7" s="70" customFormat="1" ht="13" x14ac:dyDescent="0.25">
      <c r="B20" s="128" t="s">
        <v>76</v>
      </c>
      <c r="C20" s="128"/>
      <c r="D20" s="128"/>
      <c r="E20" s="128"/>
      <c r="F20" s="128"/>
      <c r="G20" s="128"/>
    </row>
    <row r="21" spans="2:7" ht="13" x14ac:dyDescent="0.25">
      <c r="B21" s="127" t="s">
        <v>77</v>
      </c>
      <c r="C21" s="127"/>
      <c r="D21" s="127"/>
      <c r="E21" s="133">
        <v>8.5</v>
      </c>
      <c r="F21" s="133"/>
      <c r="G21" s="133"/>
    </row>
    <row r="22" spans="2:7" s="70" customFormat="1" ht="13" x14ac:dyDescent="0.25">
      <c r="B22" s="73" t="s">
        <v>6</v>
      </c>
      <c r="C22" s="73" t="s">
        <v>60</v>
      </c>
      <c r="D22" s="73" t="s">
        <v>61</v>
      </c>
      <c r="E22" s="73" t="s">
        <v>62</v>
      </c>
      <c r="F22" s="73" t="s">
        <v>63</v>
      </c>
      <c r="G22" s="73" t="s">
        <v>64</v>
      </c>
    </row>
    <row r="23" spans="2:7" x14ac:dyDescent="0.25">
      <c r="B23" s="79" t="s">
        <v>65</v>
      </c>
      <c r="C23" s="80">
        <v>1</v>
      </c>
      <c r="D23" s="81"/>
      <c r="E23" s="119">
        <f>$E$21</f>
        <v>8.5</v>
      </c>
      <c r="F23" s="83">
        <v>0.18</v>
      </c>
      <c r="G23" s="84">
        <f>IFERROR(F23*E23*D23*C23,0)</f>
        <v>0</v>
      </c>
    </row>
    <row r="24" spans="2:7" x14ac:dyDescent="0.25">
      <c r="B24" s="79" t="s">
        <v>66</v>
      </c>
      <c r="C24" s="80">
        <v>1</v>
      </c>
      <c r="D24" s="81"/>
      <c r="E24" s="119">
        <f t="shared" ref="E24" si="1">$E$21</f>
        <v>8.5</v>
      </c>
      <c r="F24" s="83">
        <v>0.75</v>
      </c>
      <c r="G24" s="84">
        <f t="shared" ref="G24:G29" si="2">IFERROR(F24*E24*D24*C24,0)</f>
        <v>0</v>
      </c>
    </row>
    <row r="25" spans="2:7" x14ac:dyDescent="0.25">
      <c r="B25" s="79" t="s">
        <v>67</v>
      </c>
      <c r="C25" s="80">
        <v>1</v>
      </c>
      <c r="D25" s="81"/>
      <c r="E25" s="119">
        <v>3</v>
      </c>
      <c r="F25" s="83">
        <v>0.4</v>
      </c>
      <c r="G25" s="84">
        <f t="shared" si="2"/>
        <v>0</v>
      </c>
    </row>
    <row r="26" spans="2:7" x14ac:dyDescent="0.25">
      <c r="B26" s="79" t="s">
        <v>68</v>
      </c>
      <c r="C26" s="80">
        <v>1</v>
      </c>
      <c r="D26" s="81"/>
      <c r="E26" s="119">
        <v>6</v>
      </c>
      <c r="F26" s="83">
        <v>0.5</v>
      </c>
      <c r="G26" s="84">
        <f t="shared" si="2"/>
        <v>0</v>
      </c>
    </row>
    <row r="27" spans="2:7" x14ac:dyDescent="0.25">
      <c r="B27" s="79" t="s">
        <v>69</v>
      </c>
      <c r="C27" s="80">
        <v>1</v>
      </c>
      <c r="D27" s="81"/>
      <c r="E27" s="119">
        <v>3</v>
      </c>
      <c r="F27" s="83">
        <v>0.5</v>
      </c>
      <c r="G27" s="84">
        <f t="shared" si="2"/>
        <v>0</v>
      </c>
    </row>
    <row r="28" spans="2:7" s="70" customFormat="1" ht="13" x14ac:dyDescent="0.25">
      <c r="B28" s="79" t="s">
        <v>72</v>
      </c>
      <c r="C28" s="80">
        <v>1</v>
      </c>
      <c r="D28" s="81"/>
      <c r="E28" s="119">
        <v>3.5</v>
      </c>
      <c r="F28" s="83">
        <v>0.4</v>
      </c>
      <c r="G28" s="84">
        <f t="shared" si="2"/>
        <v>0</v>
      </c>
    </row>
    <row r="29" spans="2:7" s="70" customFormat="1" ht="13" x14ac:dyDescent="0.25">
      <c r="B29" s="79" t="s">
        <v>73</v>
      </c>
      <c r="C29" s="87">
        <v>1</v>
      </c>
      <c r="D29" s="81"/>
      <c r="E29" s="119">
        <v>6</v>
      </c>
      <c r="F29" s="83">
        <v>1</v>
      </c>
      <c r="G29" s="84">
        <f t="shared" si="2"/>
        <v>0</v>
      </c>
    </row>
    <row r="30" spans="2:7" x14ac:dyDescent="0.25">
      <c r="B30" s="127" t="s">
        <v>78</v>
      </c>
      <c r="C30" s="127"/>
      <c r="D30" s="127"/>
      <c r="E30" s="127"/>
      <c r="F30" s="127"/>
      <c r="G30" s="88">
        <f>+SUM(G23:G29)</f>
        <v>0</v>
      </c>
    </row>
    <row r="31" spans="2:7" s="70" customFormat="1" ht="13" x14ac:dyDescent="0.25">
      <c r="B31" s="131" t="s">
        <v>79</v>
      </c>
      <c r="C31" s="131"/>
      <c r="D31" s="131"/>
      <c r="E31" s="131"/>
      <c r="F31" s="131"/>
      <c r="G31" s="131"/>
    </row>
    <row r="32" spans="2:7" s="70" customFormat="1" ht="13" x14ac:dyDescent="0.25">
      <c r="B32" s="128" t="s">
        <v>80</v>
      </c>
      <c r="C32" s="128"/>
      <c r="D32" s="128"/>
      <c r="E32" s="128"/>
      <c r="F32" s="128"/>
      <c r="G32" s="128"/>
    </row>
    <row r="33" spans="2:7" ht="27" customHeight="1" x14ac:dyDescent="0.25">
      <c r="B33" s="129" t="s">
        <v>81</v>
      </c>
      <c r="C33" s="129"/>
      <c r="D33" s="129"/>
      <c r="E33" s="133">
        <v>2</v>
      </c>
      <c r="F33" s="133"/>
      <c r="G33" s="133"/>
    </row>
    <row r="34" spans="2:7" s="70" customFormat="1" ht="13" x14ac:dyDescent="0.25">
      <c r="B34" s="73" t="s">
        <v>6</v>
      </c>
      <c r="C34" s="73" t="s">
        <v>60</v>
      </c>
      <c r="D34" s="73" t="s">
        <v>61</v>
      </c>
      <c r="E34" s="73" t="s">
        <v>62</v>
      </c>
      <c r="F34" s="73" t="s">
        <v>63</v>
      </c>
      <c r="G34" s="73" t="s">
        <v>64</v>
      </c>
    </row>
    <row r="35" spans="2:7" x14ac:dyDescent="0.25">
      <c r="B35" s="79" t="s">
        <v>65</v>
      </c>
      <c r="C35" s="80">
        <v>1</v>
      </c>
      <c r="D35" s="81"/>
      <c r="E35" s="82">
        <f>$E$33</f>
        <v>2</v>
      </c>
      <c r="F35" s="83">
        <v>0.18</v>
      </c>
      <c r="G35" s="84">
        <f>IFERROR(F35*E35*D35*C35,0)</f>
        <v>0</v>
      </c>
    </row>
    <row r="36" spans="2:7" x14ac:dyDescent="0.25">
      <c r="B36" s="79" t="s">
        <v>66</v>
      </c>
      <c r="C36" s="80">
        <v>1</v>
      </c>
      <c r="D36" s="81"/>
      <c r="E36" s="82">
        <f t="shared" ref="E36:E41" si="3">$E$33</f>
        <v>2</v>
      </c>
      <c r="F36" s="83">
        <v>0.75</v>
      </c>
      <c r="G36" s="84">
        <f t="shared" ref="G36:G41" si="4">IFERROR(F36*E36*D36*C36,0)</f>
        <v>0</v>
      </c>
    </row>
    <row r="37" spans="2:7" x14ac:dyDescent="0.25">
      <c r="B37" s="79" t="s">
        <v>67</v>
      </c>
      <c r="C37" s="80"/>
      <c r="D37" s="85" t="s">
        <v>70</v>
      </c>
      <c r="E37" s="82">
        <f t="shared" si="3"/>
        <v>2</v>
      </c>
      <c r="F37" s="83" t="s">
        <v>71</v>
      </c>
      <c r="G37" s="84">
        <f t="shared" si="4"/>
        <v>0</v>
      </c>
    </row>
    <row r="38" spans="2:7" x14ac:dyDescent="0.25">
      <c r="B38" s="79" t="s">
        <v>68</v>
      </c>
      <c r="C38" s="80"/>
      <c r="D38" s="85" t="s">
        <v>70</v>
      </c>
      <c r="E38" s="82">
        <f t="shared" si="3"/>
        <v>2</v>
      </c>
      <c r="F38" s="83" t="s">
        <v>71</v>
      </c>
      <c r="G38" s="84">
        <f t="shared" si="4"/>
        <v>0</v>
      </c>
    </row>
    <row r="39" spans="2:7" x14ac:dyDescent="0.25">
      <c r="B39" s="79" t="s">
        <v>69</v>
      </c>
      <c r="C39" s="80"/>
      <c r="D39" s="85" t="s">
        <v>70</v>
      </c>
      <c r="E39" s="82">
        <f t="shared" si="3"/>
        <v>2</v>
      </c>
      <c r="F39" s="83" t="s">
        <v>71</v>
      </c>
      <c r="G39" s="84">
        <f t="shared" si="4"/>
        <v>0</v>
      </c>
    </row>
    <row r="40" spans="2:7" s="70" customFormat="1" ht="13" x14ac:dyDescent="0.25">
      <c r="B40" s="79" t="s">
        <v>72</v>
      </c>
      <c r="C40" s="80"/>
      <c r="D40" s="85" t="s">
        <v>70</v>
      </c>
      <c r="E40" s="82">
        <f t="shared" si="3"/>
        <v>2</v>
      </c>
      <c r="F40" s="83" t="s">
        <v>71</v>
      </c>
      <c r="G40" s="84">
        <f t="shared" si="4"/>
        <v>0</v>
      </c>
    </row>
    <row r="41" spans="2:7" s="70" customFormat="1" ht="13" x14ac:dyDescent="0.25">
      <c r="B41" s="79" t="s">
        <v>73</v>
      </c>
      <c r="C41" s="87"/>
      <c r="D41" s="85" t="s">
        <v>70</v>
      </c>
      <c r="E41" s="82">
        <f t="shared" si="3"/>
        <v>2</v>
      </c>
      <c r="F41" s="83" t="s">
        <v>71</v>
      </c>
      <c r="G41" s="84">
        <f t="shared" si="4"/>
        <v>0</v>
      </c>
    </row>
    <row r="42" spans="2:7" x14ac:dyDescent="0.25">
      <c r="B42" s="127" t="s">
        <v>82</v>
      </c>
      <c r="C42" s="127"/>
      <c r="D42" s="127"/>
      <c r="E42" s="127"/>
      <c r="F42" s="127"/>
      <c r="G42" s="88">
        <f>+SUM(G35:G41)</f>
        <v>0</v>
      </c>
    </row>
    <row r="44" spans="2:7" x14ac:dyDescent="0.25">
      <c r="B44" s="122" t="s">
        <v>83</v>
      </c>
      <c r="C44" s="122"/>
      <c r="D44" s="122"/>
      <c r="E44" s="122"/>
      <c r="F44" s="122"/>
      <c r="G44" s="122"/>
    </row>
    <row r="45" spans="2:7" ht="50" x14ac:dyDescent="0.25">
      <c r="B45" s="115" t="s">
        <v>84</v>
      </c>
      <c r="C45" s="74"/>
      <c r="D45" s="74"/>
      <c r="E45" s="74"/>
      <c r="F45" s="74"/>
      <c r="G45" s="74"/>
    </row>
    <row r="46" spans="2:7" ht="26" x14ac:dyDescent="0.25">
      <c r="B46" s="123" t="s">
        <v>85</v>
      </c>
      <c r="C46" s="123"/>
      <c r="D46" s="89" t="s">
        <v>86</v>
      </c>
      <c r="E46" s="89" t="s">
        <v>87</v>
      </c>
      <c r="F46" s="90" t="s">
        <v>88</v>
      </c>
      <c r="G46" s="89" t="s">
        <v>89</v>
      </c>
    </row>
    <row r="47" spans="2:7" x14ac:dyDescent="0.25">
      <c r="B47" s="124" t="s">
        <v>90</v>
      </c>
      <c r="C47" s="124"/>
      <c r="D47" s="91"/>
      <c r="E47" s="91"/>
      <c r="F47" s="91"/>
      <c r="G47" s="92"/>
    </row>
    <row r="48" spans="2:7" ht="13" x14ac:dyDescent="0.25">
      <c r="B48" s="125" t="s">
        <v>91</v>
      </c>
      <c r="C48" s="125"/>
      <c r="D48" s="125"/>
      <c r="E48" s="125"/>
      <c r="F48" s="125"/>
      <c r="G48" s="93"/>
    </row>
    <row r="49" spans="2:7" ht="13" x14ac:dyDescent="0.3">
      <c r="B49" s="94" t="s">
        <v>92</v>
      </c>
      <c r="C49" s="126"/>
      <c r="D49" s="126"/>
      <c r="E49" s="126"/>
      <c r="F49" s="126"/>
      <c r="G49" s="126"/>
    </row>
    <row r="50" spans="2:7" ht="13" x14ac:dyDescent="0.3">
      <c r="B50" s="94" t="s">
        <v>93</v>
      </c>
      <c r="C50" s="126"/>
      <c r="D50" s="126"/>
      <c r="E50" s="126"/>
      <c r="F50" s="126"/>
      <c r="G50" s="126"/>
    </row>
  </sheetData>
  <mergeCells count="27">
    <mergeCell ref="E33:G33"/>
    <mergeCell ref="E21:G21"/>
    <mergeCell ref="E9:G9"/>
    <mergeCell ref="B19:G19"/>
    <mergeCell ref="B21:D21"/>
    <mergeCell ref="B31:G31"/>
    <mergeCell ref="C50:G50"/>
    <mergeCell ref="B42:F42"/>
    <mergeCell ref="B32:G32"/>
    <mergeCell ref="B33:D33"/>
    <mergeCell ref="B1:G1"/>
    <mergeCell ref="B2:G2"/>
    <mergeCell ref="B3:G3"/>
    <mergeCell ref="C5:D5"/>
    <mergeCell ref="E5:F5"/>
    <mergeCell ref="B4:G4"/>
    <mergeCell ref="B8:G8"/>
    <mergeCell ref="B7:G7"/>
    <mergeCell ref="B18:F18"/>
    <mergeCell ref="E6:G6"/>
    <mergeCell ref="B20:G20"/>
    <mergeCell ref="B30:F30"/>
    <mergeCell ref="B44:G44"/>
    <mergeCell ref="B46:C46"/>
    <mergeCell ref="B47:C47"/>
    <mergeCell ref="B48:F48"/>
    <mergeCell ref="C49:G49"/>
  </mergeCell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sheetPr>
  <dimension ref="B1:G35"/>
  <sheetViews>
    <sheetView showGridLines="0" topLeftCell="A13" workbookViewId="0">
      <selection activeCell="C29" sqref="C29"/>
    </sheetView>
  </sheetViews>
  <sheetFormatPr baseColWidth="10" defaultColWidth="11.453125" defaultRowHeight="12.5" x14ac:dyDescent="0.25"/>
  <cols>
    <col min="1" max="1" width="4.453125" customWidth="1"/>
    <col min="2" max="2" width="32.81640625" customWidth="1"/>
    <col min="3" max="3" width="12.26953125" bestFit="1" customWidth="1"/>
    <col min="4" max="4" width="15" customWidth="1"/>
  </cols>
  <sheetData>
    <row r="1" spans="2:7" ht="15.5" x14ac:dyDescent="0.25">
      <c r="B1" s="135" t="s">
        <v>94</v>
      </c>
      <c r="C1" s="135"/>
      <c r="D1" s="135"/>
      <c r="E1" s="43"/>
      <c r="F1" s="43"/>
      <c r="G1" s="43"/>
    </row>
    <row r="2" spans="2:7" ht="36" customHeight="1" x14ac:dyDescent="0.25">
      <c r="B2" s="137" t="str">
        <f>'COSTOS-PERSONAL'!B3</f>
        <v xml:space="preserve"> BPIN20250214000111- TEORAMA - NORTE DE SANTANDER</v>
      </c>
      <c r="C2" s="137"/>
      <c r="D2" s="137"/>
    </row>
    <row r="3" spans="2:7" ht="45" customHeight="1" x14ac:dyDescent="0.25">
      <c r="B3" s="127" t="str">
        <f>'COSTOS-PERSONAL'!B4</f>
        <v>0BJETO: Realizar interventoría integral al proyecto "IMPLEMENTACIÓN DE SOLUCIONES ENERGÉTICAS CON FUENTES NO CONVENCIONALES DE ENERGÍA PARA USUARIOS EN ZONAS RURALES DEL MUNICIPIO DE TEORAMA EN EL DEPARTAMENTO DE NORTE DE SANTANDER" BPIN 20250214000111</v>
      </c>
      <c r="C3" s="127"/>
      <c r="D3" s="127"/>
    </row>
    <row r="4" spans="2:7" ht="14.15" customHeight="1" x14ac:dyDescent="0.3">
      <c r="B4" s="136" t="s">
        <v>95</v>
      </c>
      <c r="C4" s="136"/>
      <c r="D4" s="136"/>
    </row>
    <row r="5" spans="2:7" ht="26.25" customHeight="1" x14ac:dyDescent="0.25">
      <c r="B5" s="134" t="s">
        <v>96</v>
      </c>
      <c r="C5" s="101" t="s">
        <v>97</v>
      </c>
      <c r="D5" s="134" t="s">
        <v>98</v>
      </c>
    </row>
    <row r="6" spans="2:7" x14ac:dyDescent="0.25">
      <c r="B6" s="134"/>
      <c r="C6" s="101" t="s">
        <v>99</v>
      </c>
      <c r="D6" s="134"/>
    </row>
    <row r="7" spans="2:7" x14ac:dyDescent="0.25">
      <c r="B7" s="111" t="str">
        <f>'COSTOS-PERSONAL'!B35</f>
        <v>Director de Interventoría</v>
      </c>
      <c r="C7" s="87">
        <f>'COSTOS-PERSONAL'!C11</f>
        <v>1</v>
      </c>
      <c r="D7" s="102">
        <f>'COSTOS-PERSONAL'!F11</f>
        <v>0.18</v>
      </c>
    </row>
    <row r="8" spans="2:7" x14ac:dyDescent="0.25">
      <c r="B8" s="111" t="str">
        <f>'COSTOS-PERSONAL'!B36</f>
        <v>Ingeniero  Residente de Interventoría</v>
      </c>
      <c r="C8" s="87">
        <f>'COSTOS-PERSONAL'!C12</f>
        <v>1</v>
      </c>
      <c r="D8" s="102">
        <f>'COSTOS-PERSONAL'!F12</f>
        <v>0.75</v>
      </c>
    </row>
    <row r="9" spans="2:7" x14ac:dyDescent="0.25">
      <c r="B9" s="111" t="str">
        <f>'COSTOS-PERSONAL'!B37</f>
        <v xml:space="preserve">Ingeniero civil </v>
      </c>
      <c r="C9" s="87">
        <f>'COSTOS-PERSONAL'!C13</f>
        <v>0</v>
      </c>
      <c r="D9" s="102">
        <f>'COSTOS-PERSONAL'!F13</f>
        <v>0</v>
      </c>
    </row>
    <row r="10" spans="2:7" x14ac:dyDescent="0.25">
      <c r="B10" s="111" t="str">
        <f>'COSTOS-PERSONAL'!B38</f>
        <v>Profesional  en gestión social</v>
      </c>
      <c r="C10" s="87">
        <f>'COSTOS-PERSONAL'!C14</f>
        <v>1</v>
      </c>
      <c r="D10" s="102">
        <f>'COSTOS-PERSONAL'!F14</f>
        <v>0.5</v>
      </c>
    </row>
    <row r="11" spans="2:7" x14ac:dyDescent="0.25">
      <c r="B11" s="111" t="str">
        <f>'COSTOS-PERSONAL'!B39</f>
        <v xml:space="preserve">Profesional  ambiental </v>
      </c>
      <c r="C11" s="87">
        <f>'COSTOS-PERSONAL'!C15</f>
        <v>0</v>
      </c>
      <c r="D11" s="102" t="str">
        <f>'COSTOS-PERSONAL'!F15</f>
        <v>N/A</v>
      </c>
    </row>
    <row r="12" spans="2:7" x14ac:dyDescent="0.25">
      <c r="B12" s="111" t="str">
        <f>'COSTOS-PERSONAL'!B40</f>
        <v>Profesional SGSST</v>
      </c>
      <c r="C12" s="87">
        <f>'COSTOS-PERSONAL'!C16</f>
        <v>1</v>
      </c>
      <c r="D12" s="102">
        <f>'COSTOS-PERSONAL'!F16</f>
        <v>0.4</v>
      </c>
    </row>
    <row r="13" spans="2:7" x14ac:dyDescent="0.25">
      <c r="B13" s="111" t="str">
        <f>'COSTOS-PERSONAL'!B41</f>
        <v>Técnico electricista</v>
      </c>
      <c r="C13" s="87">
        <f>'COSTOS-PERSONAL'!C17</f>
        <v>0</v>
      </c>
      <c r="D13" s="102">
        <f>'COSTOS-PERSONAL'!F17</f>
        <v>0</v>
      </c>
    </row>
    <row r="14" spans="2:7" ht="14.25" customHeight="1" x14ac:dyDescent="0.25"/>
    <row r="15" spans="2:7" ht="13" x14ac:dyDescent="0.3">
      <c r="B15" s="136" t="s">
        <v>100</v>
      </c>
      <c r="C15" s="136"/>
      <c r="D15" s="136"/>
    </row>
    <row r="16" spans="2:7" ht="27.75" customHeight="1" x14ac:dyDescent="0.25">
      <c r="B16" s="134" t="s">
        <v>96</v>
      </c>
      <c r="C16" s="101" t="s">
        <v>97</v>
      </c>
      <c r="D16" s="134" t="s">
        <v>98</v>
      </c>
    </row>
    <row r="17" spans="2:4" x14ac:dyDescent="0.25">
      <c r="B17" s="134"/>
      <c r="C17" s="101" t="s">
        <v>99</v>
      </c>
      <c r="D17" s="134"/>
    </row>
    <row r="18" spans="2:4" x14ac:dyDescent="0.25">
      <c r="B18" s="79" t="str">
        <f>'COSTOS-PERSONAL'!B23</f>
        <v>Director de Interventoría</v>
      </c>
      <c r="C18" s="87">
        <f>'COSTOS-PERSONAL'!C23</f>
        <v>1</v>
      </c>
      <c r="D18" s="102">
        <f>'COSTOS-PERSONAL'!F23</f>
        <v>0.18</v>
      </c>
    </row>
    <row r="19" spans="2:4" x14ac:dyDescent="0.25">
      <c r="B19" s="79" t="str">
        <f>'COSTOS-PERSONAL'!B24</f>
        <v>Ingeniero  Residente de Interventoría</v>
      </c>
      <c r="C19" s="87">
        <f>'COSTOS-PERSONAL'!C24</f>
        <v>1</v>
      </c>
      <c r="D19" s="102">
        <f>'COSTOS-PERSONAL'!F24</f>
        <v>0.75</v>
      </c>
    </row>
    <row r="20" spans="2:4" x14ac:dyDescent="0.25">
      <c r="B20" s="79" t="str">
        <f>'COSTOS-PERSONAL'!B25</f>
        <v xml:space="preserve">Ingeniero civil </v>
      </c>
      <c r="C20" s="87">
        <f>'COSTOS-PERSONAL'!C25</f>
        <v>1</v>
      </c>
      <c r="D20" s="102">
        <f>'COSTOS-PERSONAL'!F25</f>
        <v>0.4</v>
      </c>
    </row>
    <row r="21" spans="2:4" x14ac:dyDescent="0.25">
      <c r="B21" s="79" t="str">
        <f>'COSTOS-PERSONAL'!B26</f>
        <v>Profesional  en gestión social</v>
      </c>
      <c r="C21" s="87">
        <f>'COSTOS-PERSONAL'!C26</f>
        <v>1</v>
      </c>
      <c r="D21" s="102">
        <f>'COSTOS-PERSONAL'!F26</f>
        <v>0.5</v>
      </c>
    </row>
    <row r="22" spans="2:4" x14ac:dyDescent="0.25">
      <c r="B22" s="79" t="str">
        <f>'COSTOS-PERSONAL'!B27</f>
        <v xml:space="preserve">Profesional  ambiental </v>
      </c>
      <c r="C22" s="87">
        <f>'COSTOS-PERSONAL'!C27</f>
        <v>1</v>
      </c>
      <c r="D22" s="102">
        <f>'COSTOS-PERSONAL'!F27</f>
        <v>0.5</v>
      </c>
    </row>
    <row r="23" spans="2:4" x14ac:dyDescent="0.25">
      <c r="B23" s="79" t="str">
        <f>'COSTOS-PERSONAL'!B28</f>
        <v>Profesional SGSST</v>
      </c>
      <c r="C23" s="87">
        <f>'COSTOS-PERSONAL'!C28</f>
        <v>1</v>
      </c>
      <c r="D23" s="102">
        <f>'COSTOS-PERSONAL'!F28</f>
        <v>0.4</v>
      </c>
    </row>
    <row r="24" spans="2:4" x14ac:dyDescent="0.25">
      <c r="B24" s="79" t="str">
        <f>'COSTOS-PERSONAL'!B29</f>
        <v>Técnico electricista</v>
      </c>
      <c r="C24" s="87">
        <f>'COSTOS-PERSONAL'!C29</f>
        <v>1</v>
      </c>
      <c r="D24" s="102">
        <f>'COSTOS-PERSONAL'!F29</f>
        <v>1</v>
      </c>
    </row>
    <row r="26" spans="2:4" ht="13" x14ac:dyDescent="0.3">
      <c r="B26" s="136" t="s">
        <v>101</v>
      </c>
      <c r="C26" s="136"/>
      <c r="D26" s="136"/>
    </row>
    <row r="27" spans="2:4" ht="24" customHeight="1" x14ac:dyDescent="0.25">
      <c r="B27" s="134" t="s">
        <v>96</v>
      </c>
      <c r="C27" s="101" t="s">
        <v>97</v>
      </c>
      <c r="D27" s="134" t="s">
        <v>98</v>
      </c>
    </row>
    <row r="28" spans="2:4" x14ac:dyDescent="0.25">
      <c r="B28" s="134"/>
      <c r="C28" s="101" t="s">
        <v>99</v>
      </c>
      <c r="D28" s="134"/>
    </row>
    <row r="29" spans="2:4" x14ac:dyDescent="0.25">
      <c r="B29" s="79" t="str">
        <f>'COSTOS-PERSONAL'!B35</f>
        <v>Director de Interventoría</v>
      </c>
      <c r="C29" s="87">
        <f>'COSTOS-PERSONAL'!C35</f>
        <v>1</v>
      </c>
      <c r="D29" s="102">
        <f>'COSTOS-PERSONAL'!F35</f>
        <v>0.18</v>
      </c>
    </row>
    <row r="30" spans="2:4" x14ac:dyDescent="0.25">
      <c r="B30" s="79" t="str">
        <f>'COSTOS-PERSONAL'!B36</f>
        <v>Ingeniero  Residente de Interventoría</v>
      </c>
      <c r="C30" s="87">
        <f>'COSTOS-PERSONAL'!C36</f>
        <v>1</v>
      </c>
      <c r="D30" s="102">
        <f>'COSTOS-PERSONAL'!F36</f>
        <v>0.75</v>
      </c>
    </row>
    <row r="31" spans="2:4" x14ac:dyDescent="0.25">
      <c r="B31" s="79" t="str">
        <f>'COSTOS-PERSONAL'!B37</f>
        <v xml:space="preserve">Ingeniero civil </v>
      </c>
      <c r="C31" s="87">
        <f>'COSTOS-PERSONAL'!C37</f>
        <v>0</v>
      </c>
      <c r="D31" s="102" t="str">
        <f>'COSTOS-PERSONAL'!F37</f>
        <v>N/A</v>
      </c>
    </row>
    <row r="32" spans="2:4" x14ac:dyDescent="0.25">
      <c r="B32" s="79" t="str">
        <f>'COSTOS-PERSONAL'!B38</f>
        <v>Profesional  en gestión social</v>
      </c>
      <c r="C32" s="87">
        <f>'COSTOS-PERSONAL'!C38</f>
        <v>0</v>
      </c>
      <c r="D32" s="102" t="str">
        <f>'COSTOS-PERSONAL'!F38</f>
        <v>N/A</v>
      </c>
    </row>
    <row r="33" spans="2:4" x14ac:dyDescent="0.25">
      <c r="B33" s="79" t="str">
        <f>'COSTOS-PERSONAL'!B39</f>
        <v xml:space="preserve">Profesional  ambiental </v>
      </c>
      <c r="C33" s="87">
        <f>'COSTOS-PERSONAL'!C39</f>
        <v>0</v>
      </c>
      <c r="D33" s="102" t="str">
        <f>'COSTOS-PERSONAL'!F39</f>
        <v>N/A</v>
      </c>
    </row>
    <row r="34" spans="2:4" x14ac:dyDescent="0.25">
      <c r="B34" s="79" t="str">
        <f>'COSTOS-PERSONAL'!B40</f>
        <v>Profesional SGSST</v>
      </c>
      <c r="C34" s="87">
        <f>'COSTOS-PERSONAL'!C40</f>
        <v>0</v>
      </c>
      <c r="D34" s="102" t="str">
        <f>'COSTOS-PERSONAL'!F40</f>
        <v>N/A</v>
      </c>
    </row>
    <row r="35" spans="2:4" x14ac:dyDescent="0.25">
      <c r="B35" s="79" t="str">
        <f>'COSTOS-PERSONAL'!B41</f>
        <v>Técnico electricista</v>
      </c>
      <c r="C35" s="87">
        <f>'COSTOS-PERSONAL'!C41</f>
        <v>0</v>
      </c>
      <c r="D35" s="102" t="str">
        <f>'COSTOS-PERSONAL'!F41</f>
        <v>N/A</v>
      </c>
    </row>
  </sheetData>
  <mergeCells count="12">
    <mergeCell ref="B27:B28"/>
    <mergeCell ref="D27:D28"/>
    <mergeCell ref="B1:D1"/>
    <mergeCell ref="B26:D26"/>
    <mergeCell ref="B2:D2"/>
    <mergeCell ref="B3:D3"/>
    <mergeCell ref="B4:D4"/>
    <mergeCell ref="B5:B6"/>
    <mergeCell ref="D5:D6"/>
    <mergeCell ref="B16:B17"/>
    <mergeCell ref="D16:D17"/>
    <mergeCell ref="B15:D1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sheetPr>
  <dimension ref="B1:G29"/>
  <sheetViews>
    <sheetView showGridLines="0" topLeftCell="A5" zoomScale="130" zoomScaleNormal="130" zoomScalePageLayoutView="98" workbookViewId="0">
      <selection activeCell="C18" sqref="C18:C19"/>
    </sheetView>
  </sheetViews>
  <sheetFormatPr baseColWidth="10" defaultColWidth="10.81640625" defaultRowHeight="12.5" x14ac:dyDescent="0.25"/>
  <cols>
    <col min="1" max="1" width="5.1796875" style="34" customWidth="1"/>
    <col min="2" max="2" width="42.7265625" style="34" customWidth="1"/>
    <col min="3" max="3" width="25" style="33" customWidth="1"/>
    <col min="4" max="4" width="14.453125" style="34" customWidth="1"/>
    <col min="5" max="5" width="20.26953125" style="34" bestFit="1" customWidth="1"/>
    <col min="6" max="6" width="15.1796875" style="34" customWidth="1"/>
    <col min="7" max="9" width="13.453125" style="34" customWidth="1"/>
    <col min="10" max="10" width="15.1796875" style="34" customWidth="1"/>
    <col min="11" max="11" width="13.1796875" style="34" customWidth="1"/>
    <col min="12" max="12" width="14.54296875" style="34" customWidth="1"/>
    <col min="13" max="16384" width="10.81640625" style="34"/>
  </cols>
  <sheetData>
    <row r="1" spans="2:7" ht="15.5" x14ac:dyDescent="0.25">
      <c r="B1" s="135" t="s">
        <v>94</v>
      </c>
      <c r="C1" s="135"/>
      <c r="D1" s="135"/>
      <c r="E1" s="135"/>
      <c r="F1" s="135"/>
      <c r="G1" s="43"/>
    </row>
    <row r="2" spans="2:7" ht="15.5" x14ac:dyDescent="0.25">
      <c r="B2" s="137" t="str">
        <f>'COSTOS-PERSONAL'!B3</f>
        <v xml:space="preserve"> BPIN20250214000111- TEORAMA - NORTE DE SANTANDER</v>
      </c>
      <c r="C2" s="137"/>
      <c r="D2" s="137"/>
      <c r="E2" s="137"/>
      <c r="F2" s="137"/>
      <c r="G2" s="43"/>
    </row>
    <row r="3" spans="2:7" ht="29.25" customHeight="1" x14ac:dyDescent="0.25">
      <c r="B3" s="127" t="str">
        <f>'COSTOS-PERSONAL'!B4</f>
        <v>0BJETO: Realizar interventoría integral al proyecto "IMPLEMENTACIÓN DE SOLUCIONES ENERGÉTICAS CON FUENTES NO CONVENCIONALES DE ENERGÍA PARA USUARIOS EN ZONAS RURALES DEL MUNICIPIO DE TEORAMA EN EL DEPARTAMENTO DE NORTE DE SANTANDER" BPIN 20250214000111</v>
      </c>
      <c r="C3" s="127"/>
      <c r="D3" s="127"/>
      <c r="E3" s="127"/>
      <c r="F3" s="127"/>
    </row>
    <row r="4" spans="2:7" ht="12" customHeight="1" x14ac:dyDescent="0.25">
      <c r="B4" s="139" t="s">
        <v>102</v>
      </c>
      <c r="C4" s="139"/>
      <c r="D4" s="139"/>
      <c r="E4" s="139"/>
      <c r="F4" s="139"/>
    </row>
    <row r="5" spans="2:7" ht="10.5" x14ac:dyDescent="0.25">
      <c r="B5" s="73" t="s">
        <v>103</v>
      </c>
      <c r="C5" s="73" t="s">
        <v>104</v>
      </c>
      <c r="D5" s="73" t="s">
        <v>62</v>
      </c>
      <c r="E5" s="73" t="s">
        <v>64</v>
      </c>
      <c r="F5" s="73" t="s">
        <v>105</v>
      </c>
    </row>
    <row r="6" spans="2:7" ht="10" x14ac:dyDescent="0.25">
      <c r="B6" s="112"/>
      <c r="C6" s="121"/>
      <c r="D6" s="110">
        <v>0</v>
      </c>
      <c r="E6" s="97">
        <f>D6*C6</f>
        <v>0</v>
      </c>
      <c r="F6" s="98" t="s">
        <v>107</v>
      </c>
    </row>
    <row r="7" spans="2:7" ht="10" x14ac:dyDescent="0.25">
      <c r="B7" s="95"/>
      <c r="C7" s="121"/>
      <c r="D7" s="110">
        <v>0</v>
      </c>
      <c r="E7" s="97">
        <f>D7*C7</f>
        <v>0</v>
      </c>
      <c r="F7" s="98" t="s">
        <v>107</v>
      </c>
    </row>
    <row r="8" spans="2:7" ht="10.5" x14ac:dyDescent="0.25">
      <c r="B8" s="127" t="s">
        <v>108</v>
      </c>
      <c r="C8" s="127"/>
      <c r="D8" s="127"/>
      <c r="E8" s="99">
        <f>SUM(E6:E7)</f>
        <v>0</v>
      </c>
      <c r="F8" s="100"/>
    </row>
    <row r="10" spans="2:7" ht="12" customHeight="1" x14ac:dyDescent="0.25">
      <c r="B10" s="139" t="s">
        <v>109</v>
      </c>
      <c r="C10" s="139"/>
      <c r="D10" s="139"/>
      <c r="E10" s="139"/>
      <c r="F10" s="139"/>
    </row>
    <row r="11" spans="2:7" ht="10.5" x14ac:dyDescent="0.25">
      <c r="B11" s="73" t="s">
        <v>103</v>
      </c>
      <c r="C11" s="73" t="s">
        <v>104</v>
      </c>
      <c r="D11" s="73" t="s">
        <v>62</v>
      </c>
      <c r="E11" s="73" t="s">
        <v>64</v>
      </c>
      <c r="F11" s="73" t="s">
        <v>105</v>
      </c>
    </row>
    <row r="12" spans="2:7" ht="20" x14ac:dyDescent="0.25">
      <c r="B12" s="113" t="s">
        <v>106</v>
      </c>
      <c r="C12" s="96"/>
      <c r="D12" s="110">
        <v>5</v>
      </c>
      <c r="E12" s="97">
        <f>D12*C12</f>
        <v>0</v>
      </c>
      <c r="F12" s="98" t="s">
        <v>107</v>
      </c>
    </row>
    <row r="13" spans="2:7" ht="10" x14ac:dyDescent="0.25">
      <c r="B13" s="95" t="s">
        <v>140</v>
      </c>
      <c r="C13" s="96"/>
      <c r="D13" s="110">
        <v>3</v>
      </c>
      <c r="E13" s="97">
        <f>D13*C13</f>
        <v>0</v>
      </c>
      <c r="F13" s="98" t="s">
        <v>107</v>
      </c>
    </row>
    <row r="14" spans="2:7" ht="12" customHeight="1" x14ac:dyDescent="0.25">
      <c r="B14" s="127" t="s">
        <v>110</v>
      </c>
      <c r="C14" s="127"/>
      <c r="D14" s="127"/>
      <c r="E14" s="99">
        <f>SUM(E12:E13)</f>
        <v>0</v>
      </c>
      <c r="F14" s="100"/>
    </row>
    <row r="15" spans="2:7" ht="10" x14ac:dyDescent="0.25">
      <c r="B15" s="42"/>
      <c r="C15" s="34"/>
    </row>
    <row r="16" spans="2:7" ht="12" customHeight="1" x14ac:dyDescent="0.25">
      <c r="B16" s="139" t="s">
        <v>111</v>
      </c>
      <c r="C16" s="139"/>
      <c r="D16" s="139"/>
      <c r="E16" s="139"/>
      <c r="F16" s="139"/>
    </row>
    <row r="17" spans="2:7" ht="10.5" x14ac:dyDescent="0.25">
      <c r="B17" s="73" t="s">
        <v>112</v>
      </c>
      <c r="C17" s="73" t="s">
        <v>113</v>
      </c>
      <c r="D17" s="73" t="s">
        <v>114</v>
      </c>
      <c r="E17" s="73" t="s">
        <v>115</v>
      </c>
      <c r="F17" s="73" t="s">
        <v>105</v>
      </c>
    </row>
    <row r="18" spans="2:7" ht="10" x14ac:dyDescent="0.25">
      <c r="B18" s="113"/>
      <c r="C18" s="121"/>
      <c r="D18" s="110"/>
      <c r="E18" s="97">
        <f>D18*C18</f>
        <v>0</v>
      </c>
      <c r="F18" s="98" t="s">
        <v>107</v>
      </c>
    </row>
    <row r="19" spans="2:7" ht="10" x14ac:dyDescent="0.25">
      <c r="B19" s="95"/>
      <c r="C19" s="121"/>
      <c r="D19" s="110"/>
      <c r="E19" s="97">
        <f>D19*C19</f>
        <v>0</v>
      </c>
      <c r="F19" s="98" t="s">
        <v>107</v>
      </c>
    </row>
    <row r="20" spans="2:7" ht="12" customHeight="1" x14ac:dyDescent="0.25">
      <c r="B20" s="127" t="s">
        <v>116</v>
      </c>
      <c r="C20" s="127"/>
      <c r="D20" s="127"/>
      <c r="E20" s="99">
        <f>SUM(E18:E19)</f>
        <v>0</v>
      </c>
      <c r="F20" s="100"/>
    </row>
    <row r="21" spans="2:7" ht="10" x14ac:dyDescent="0.25">
      <c r="B21" s="42"/>
      <c r="C21" s="34"/>
    </row>
    <row r="22" spans="2:7" x14ac:dyDescent="0.25">
      <c r="B22" s="122" t="s">
        <v>83</v>
      </c>
      <c r="C22" s="122"/>
      <c r="D22" s="122"/>
      <c r="E22" s="122"/>
      <c r="F22" s="122"/>
      <c r="G22" s="122"/>
    </row>
    <row r="23" spans="2:7" ht="30" x14ac:dyDescent="0.2">
      <c r="B23" s="114" t="s">
        <v>117</v>
      </c>
      <c r="C23" s="103"/>
      <c r="D23" s="103"/>
      <c r="E23" s="103"/>
      <c r="F23" s="103"/>
      <c r="G23" s="103"/>
    </row>
    <row r="24" spans="2:7" ht="20" x14ac:dyDescent="0.2">
      <c r="B24" s="114" t="s">
        <v>84</v>
      </c>
      <c r="C24" s="103"/>
      <c r="D24" s="103"/>
      <c r="E24" s="103"/>
      <c r="F24" s="103"/>
      <c r="G24" s="103"/>
    </row>
    <row r="25" spans="2:7" ht="10.5" x14ac:dyDescent="0.25">
      <c r="B25" s="140" t="s">
        <v>85</v>
      </c>
      <c r="C25" s="140"/>
      <c r="D25" s="104" t="s">
        <v>86</v>
      </c>
      <c r="E25" s="104" t="s">
        <v>87</v>
      </c>
      <c r="F25" s="105" t="s">
        <v>88</v>
      </c>
      <c r="G25" s="104" t="s">
        <v>89</v>
      </c>
    </row>
    <row r="26" spans="2:7" ht="10" x14ac:dyDescent="0.2">
      <c r="B26" s="141" t="s">
        <v>90</v>
      </c>
      <c r="C26" s="141"/>
      <c r="D26" s="106"/>
      <c r="E26" s="106"/>
      <c r="F26" s="106"/>
      <c r="G26" s="107"/>
    </row>
    <row r="27" spans="2:7" ht="10.5" x14ac:dyDescent="0.2">
      <c r="B27" s="142" t="s">
        <v>91</v>
      </c>
      <c r="C27" s="142"/>
      <c r="D27" s="142"/>
      <c r="E27" s="142"/>
      <c r="F27" s="142"/>
      <c r="G27" s="108"/>
    </row>
    <row r="28" spans="2:7" ht="10.5" x14ac:dyDescent="0.25">
      <c r="B28" s="109" t="s">
        <v>92</v>
      </c>
      <c r="C28" s="138"/>
      <c r="D28" s="138"/>
      <c r="E28" s="138"/>
      <c r="F28" s="138"/>
      <c r="G28" s="138"/>
    </row>
    <row r="29" spans="2:7" ht="10.5" x14ac:dyDescent="0.25">
      <c r="B29" s="109" t="s">
        <v>93</v>
      </c>
      <c r="C29" s="138"/>
      <c r="D29" s="138"/>
      <c r="E29" s="138"/>
      <c r="F29" s="138"/>
      <c r="G29" s="138"/>
    </row>
  </sheetData>
  <mergeCells count="15">
    <mergeCell ref="C29:G29"/>
    <mergeCell ref="B16:F16"/>
    <mergeCell ref="B20:D20"/>
    <mergeCell ref="B1:F1"/>
    <mergeCell ref="B2:F2"/>
    <mergeCell ref="B10:F10"/>
    <mergeCell ref="B14:D14"/>
    <mergeCell ref="B8:D8"/>
    <mergeCell ref="B4:F4"/>
    <mergeCell ref="B3:F3"/>
    <mergeCell ref="B22:G22"/>
    <mergeCell ref="B25:C25"/>
    <mergeCell ref="B26:C26"/>
    <mergeCell ref="B27:F27"/>
    <mergeCell ref="C28:G28"/>
  </mergeCells>
  <pageMargins left="0.75" right="0.75" top="1" bottom="1" header="0.5" footer="0.5"/>
  <pageSetup scale="90"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F28"/>
  <sheetViews>
    <sheetView showGridLines="0" zoomScale="160" zoomScaleNormal="160" zoomScalePageLayoutView="160" workbookViewId="0">
      <selection activeCell="A22" sqref="A22:F22"/>
    </sheetView>
  </sheetViews>
  <sheetFormatPr baseColWidth="10" defaultColWidth="10.81640625" defaultRowHeight="10" x14ac:dyDescent="0.2"/>
  <cols>
    <col min="1" max="1" width="57.1796875" style="35" customWidth="1"/>
    <col min="2" max="2" width="6.1796875" style="35" customWidth="1"/>
    <col min="3" max="3" width="14.1796875" style="35" customWidth="1"/>
    <col min="4" max="4" width="16.7265625" style="35" customWidth="1"/>
    <col min="5" max="5" width="15.81640625" style="35" customWidth="1"/>
    <col min="6" max="6" width="15.1796875" style="35" customWidth="1"/>
    <col min="7" max="16384" width="10.81640625" style="35"/>
  </cols>
  <sheetData>
    <row r="1" spans="1:5" ht="15.5" x14ac:dyDescent="0.2">
      <c r="A1" s="143" t="s">
        <v>94</v>
      </c>
      <c r="B1" s="143"/>
      <c r="C1" s="143"/>
    </row>
    <row r="2" spans="1:5" ht="36.75" customHeight="1" x14ac:dyDescent="0.2">
      <c r="A2" s="137" t="str">
        <f>'COSTOS-PERSONAL'!B3</f>
        <v xml:space="preserve"> BPIN20250214000111- TEORAMA - NORTE DE SANTANDER</v>
      </c>
      <c r="B2" s="137"/>
      <c r="C2" s="137"/>
    </row>
    <row r="3" spans="1:5" ht="34.5" customHeight="1" x14ac:dyDescent="0.2">
      <c r="A3" s="127" t="str">
        <f>'COSTOS-PERSONAL'!B4</f>
        <v>0BJETO: Realizar interventoría integral al proyecto "IMPLEMENTACIÓN DE SOLUCIONES ENERGÉTICAS CON FUENTES NO CONVENCIONALES DE ENERGÍA PARA USUARIOS EN ZONAS RURALES DEL MUNICIPIO DE TEORAMA EN EL DEPARTAMENTO DE NORTE DE SANTANDER" BPIN 20250214000111</v>
      </c>
      <c r="B3" s="127"/>
      <c r="C3" s="127"/>
    </row>
    <row r="4" spans="1:5" ht="10.5" x14ac:dyDescent="0.25">
      <c r="A4" s="153" t="s">
        <v>118</v>
      </c>
      <c r="B4" s="153"/>
      <c r="C4" s="153"/>
    </row>
    <row r="5" spans="1:5" ht="21.5" thickBot="1" x14ac:dyDescent="0.25">
      <c r="A5" s="47" t="s">
        <v>112</v>
      </c>
      <c r="B5" s="37" t="s">
        <v>119</v>
      </c>
      <c r="C5" s="40" t="s">
        <v>120</v>
      </c>
    </row>
    <row r="6" spans="1:5" ht="10.5" x14ac:dyDescent="0.2">
      <c r="A6" s="36" t="s">
        <v>121</v>
      </c>
      <c r="B6" s="38"/>
      <c r="C6" s="44">
        <f>+'COSTOS-PERSONAL'!G18</f>
        <v>0</v>
      </c>
    </row>
    <row r="7" spans="1:5" ht="10.5" x14ac:dyDescent="0.2">
      <c r="A7" s="36" t="s">
        <v>122</v>
      </c>
      <c r="B7" s="38"/>
      <c r="C7" s="44">
        <f>+'COSTOS-PERSONAL'!G30</f>
        <v>0</v>
      </c>
    </row>
    <row r="8" spans="1:5" ht="10.5" x14ac:dyDescent="0.2">
      <c r="A8" s="36" t="s">
        <v>123</v>
      </c>
      <c r="B8" s="38"/>
      <c r="C8" s="44">
        <f xml:space="preserve"> 'COSTOS-PERSONAL'!G42</f>
        <v>0</v>
      </c>
    </row>
    <row r="9" spans="1:5" ht="10.5" x14ac:dyDescent="0.2">
      <c r="A9" s="36" t="s">
        <v>124</v>
      </c>
      <c r="B9" s="41"/>
      <c r="C9" s="44">
        <f>+'COSTOS-DIRECTOS'!E8</f>
        <v>0</v>
      </c>
    </row>
    <row r="10" spans="1:5" ht="10.5" x14ac:dyDescent="0.2">
      <c r="A10" s="36" t="s">
        <v>125</v>
      </c>
      <c r="B10" s="41"/>
      <c r="C10" s="44">
        <f>+'COSTOS-DIRECTOS'!E14</f>
        <v>0</v>
      </c>
    </row>
    <row r="11" spans="1:5" ht="10.5" x14ac:dyDescent="0.2">
      <c r="A11" s="36" t="s">
        <v>126</v>
      </c>
      <c r="B11" s="41"/>
      <c r="C11" s="44">
        <f>+'COSTOS-DIRECTOS'!E20</f>
        <v>0</v>
      </c>
    </row>
    <row r="12" spans="1:5" ht="11" thickBot="1" x14ac:dyDescent="0.25">
      <c r="A12" s="49" t="s">
        <v>127</v>
      </c>
      <c r="B12" s="50"/>
      <c r="C12" s="51">
        <f>SUM(C6:C11)</f>
        <v>0</v>
      </c>
    </row>
    <row r="13" spans="1:5" ht="10.5" x14ac:dyDescent="0.2">
      <c r="A13" s="54" t="s">
        <v>128</v>
      </c>
      <c r="B13" s="55"/>
      <c r="C13" s="56">
        <f>B13*C12</f>
        <v>0</v>
      </c>
    </row>
    <row r="14" spans="1:5" ht="10.5" x14ac:dyDescent="0.2">
      <c r="A14" s="36" t="s">
        <v>129</v>
      </c>
      <c r="B14" s="46"/>
      <c r="C14" s="44">
        <f>B14*C12</f>
        <v>0</v>
      </c>
    </row>
    <row r="15" spans="1:5" ht="11" thickBot="1" x14ac:dyDescent="0.25">
      <c r="A15" s="57" t="s">
        <v>130</v>
      </c>
      <c r="B15" s="58"/>
      <c r="C15" s="59">
        <f>B15*C12</f>
        <v>0</v>
      </c>
    </row>
    <row r="16" spans="1:5" ht="11" thickBot="1" x14ac:dyDescent="0.25">
      <c r="A16" s="52" t="s">
        <v>131</v>
      </c>
      <c r="B16" s="53"/>
      <c r="C16" s="60">
        <f>C15+C14+C13+C12</f>
        <v>0</v>
      </c>
      <c r="E16" s="61"/>
    </row>
    <row r="17" spans="1:6" ht="11" thickBot="1" x14ac:dyDescent="0.25">
      <c r="A17" s="36" t="s">
        <v>132</v>
      </c>
      <c r="B17" s="48">
        <v>0.19</v>
      </c>
      <c r="C17" s="45">
        <f>+C16*B17</f>
        <v>0</v>
      </c>
    </row>
    <row r="18" spans="1:6" ht="12" customHeight="1" thickBot="1" x14ac:dyDescent="0.25">
      <c r="A18" s="63" t="s">
        <v>133</v>
      </c>
      <c r="B18" s="39"/>
      <c r="C18" s="62">
        <f>+C16+C17</f>
        <v>0</v>
      </c>
    </row>
    <row r="20" spans="1:6" x14ac:dyDescent="0.2">
      <c r="A20" s="144" t="s">
        <v>83</v>
      </c>
      <c r="B20" s="145"/>
      <c r="C20" s="145"/>
      <c r="D20" s="145"/>
      <c r="E20" s="145"/>
      <c r="F20" s="146"/>
    </row>
    <row r="21" spans="1:6" ht="30" customHeight="1" x14ac:dyDescent="0.2">
      <c r="A21" s="154" t="s">
        <v>134</v>
      </c>
      <c r="B21" s="154"/>
      <c r="C21" s="154"/>
      <c r="D21" s="154"/>
      <c r="E21" s="154"/>
      <c r="F21" s="154"/>
    </row>
    <row r="22" spans="1:6" ht="20.25" customHeight="1" x14ac:dyDescent="0.2">
      <c r="A22" s="154" t="s">
        <v>135</v>
      </c>
      <c r="B22" s="154"/>
      <c r="C22" s="154"/>
      <c r="D22" s="154"/>
      <c r="E22" s="154"/>
      <c r="F22" s="154"/>
    </row>
    <row r="23" spans="1:6" ht="20.25" customHeight="1" x14ac:dyDescent="0.2">
      <c r="A23" s="154" t="s">
        <v>136</v>
      </c>
      <c r="B23" s="154"/>
      <c r="C23" s="154"/>
      <c r="D23" s="154"/>
      <c r="E23" s="154"/>
      <c r="F23" s="154"/>
    </row>
    <row r="24" spans="1:6" ht="10.5" x14ac:dyDescent="0.2">
      <c r="A24" s="155" t="s">
        <v>85</v>
      </c>
      <c r="B24" s="156"/>
      <c r="C24" s="116" t="s">
        <v>86</v>
      </c>
      <c r="D24" s="116" t="s">
        <v>87</v>
      </c>
      <c r="E24" s="117" t="s">
        <v>88</v>
      </c>
      <c r="F24" s="118" t="s">
        <v>89</v>
      </c>
    </row>
    <row r="25" spans="1:6" x14ac:dyDescent="0.2">
      <c r="A25" s="157" t="s">
        <v>90</v>
      </c>
      <c r="B25" s="158"/>
      <c r="C25" s="64"/>
      <c r="D25" s="64"/>
      <c r="E25" s="65"/>
      <c r="F25" s="66"/>
    </row>
    <row r="26" spans="1:6" ht="11" thickBot="1" x14ac:dyDescent="0.25">
      <c r="A26" s="147" t="s">
        <v>91</v>
      </c>
      <c r="B26" s="148"/>
      <c r="C26" s="148"/>
      <c r="D26" s="148"/>
      <c r="E26" s="149"/>
      <c r="F26" s="67"/>
    </row>
    <row r="27" spans="1:6" ht="25.5" customHeight="1" thickBot="1" x14ac:dyDescent="0.3">
      <c r="A27" s="68" t="s">
        <v>92</v>
      </c>
      <c r="B27" s="150"/>
      <c r="C27" s="151"/>
      <c r="D27" s="151"/>
      <c r="E27" s="151"/>
      <c r="F27" s="152"/>
    </row>
    <row r="28" spans="1:6" ht="17.25" customHeight="1" thickBot="1" x14ac:dyDescent="0.3">
      <c r="A28" s="68" t="s">
        <v>93</v>
      </c>
      <c r="B28" s="150"/>
      <c r="C28" s="151"/>
      <c r="D28" s="151"/>
      <c r="E28" s="151"/>
      <c r="F28" s="152"/>
    </row>
  </sheetData>
  <mergeCells count="13">
    <mergeCell ref="B28:F28"/>
    <mergeCell ref="A3:C3"/>
    <mergeCell ref="A4:C4"/>
    <mergeCell ref="A21:F21"/>
    <mergeCell ref="A22:F22"/>
    <mergeCell ref="A23:F23"/>
    <mergeCell ref="A24:B24"/>
    <mergeCell ref="A25:B25"/>
    <mergeCell ref="A2:C2"/>
    <mergeCell ref="A1:C1"/>
    <mergeCell ref="A20:F20"/>
    <mergeCell ref="A26:E26"/>
    <mergeCell ref="B27:F27"/>
  </mergeCells>
  <pageMargins left="0.75" right="0.75" top="1" bottom="1" header="0.5" footer="0.5"/>
  <pageSetup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AC1A0CAA71244BE1C830520B3580B" ma:contentTypeVersion="20" ma:contentTypeDescription="Crear nuevo documento." ma:contentTypeScope="" ma:versionID="d5c3a08b4f380d25d30e14ea7bdd62ac">
  <xsd:schema xmlns:xsd="http://www.w3.org/2001/XMLSchema" xmlns:xs="http://www.w3.org/2001/XMLSchema" xmlns:p="http://schemas.microsoft.com/office/2006/metadata/properties" xmlns:ns2="ccaf9895-93ab-4536-b1cb-77a268359520" xmlns:ns3="189b51a7-d269-4f29-b142-79e8ee84f3f3" targetNamespace="http://schemas.microsoft.com/office/2006/metadata/properties" ma:root="true" ma:fieldsID="bff250eede24884c95f6806f9ee1f194" ns2:_="" ns3:_="">
    <xsd:import namespace="ccaf9895-93ab-4536-b1cb-77a268359520"/>
    <xsd:import namespace="189b51a7-d269-4f29-b142-79e8ee84f3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f9895-93ab-4536-b1cb-77a268359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b51a7-d269-4f29-b142-79e8ee84f3f3"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c517a5c-2787-4b84-b078-20a6da190105}" ma:internalName="TaxCatchAll" ma:showField="CatchAllData" ma:web="189b51a7-d269-4f29-b142-79e8ee84f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f9895-93ab-4536-b1cb-77a268359520">
      <Terms xmlns="http://schemas.microsoft.com/office/infopath/2007/PartnerControls"/>
    </lcf76f155ced4ddcb4097134ff3c332f>
    <TaxCatchAll xmlns="189b51a7-d269-4f29-b142-79e8ee84f3f3" xsi:nil="true"/>
  </documentManagement>
</p:properties>
</file>

<file path=customXml/itemProps1.xml><?xml version="1.0" encoding="utf-8"?>
<ds:datastoreItem xmlns:ds="http://schemas.openxmlformats.org/officeDocument/2006/customXml" ds:itemID="{E5FA281F-CDE9-4779-BEE4-690D732A9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f9895-93ab-4536-b1cb-77a268359520"/>
    <ds:schemaRef ds:uri="189b51a7-d269-4f29-b142-79e8ee84f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03C31-0302-4E1B-B080-2F8B268A962A}">
  <ds:schemaRefs>
    <ds:schemaRef ds:uri="http://schemas.microsoft.com/sharepoint/v3/contenttype/forms"/>
  </ds:schemaRefs>
</ds:datastoreItem>
</file>

<file path=customXml/itemProps3.xml><?xml version="1.0" encoding="utf-8"?>
<ds:datastoreItem xmlns:ds="http://schemas.openxmlformats.org/officeDocument/2006/customXml" ds:itemID="{9BB4B51A-EC66-454C-A6BE-8816F4279625}">
  <ds:schemaRefs>
    <ds:schemaRef ds:uri="http://schemas.microsoft.com/office/2006/metadata/properties"/>
    <ds:schemaRef ds:uri="http://schemas.microsoft.com/office/infopath/2007/PartnerControls"/>
    <ds:schemaRef ds:uri="ccaf9895-93ab-4536-b1cb-77a268359520"/>
    <ds:schemaRef ds:uri="189b51a7-d269-4f29-b142-79e8ee84f3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Costos Personal</vt:lpstr>
      <vt:lpstr>COSTOS-PERSONAL</vt:lpstr>
      <vt:lpstr>PERSONAL-DEDICACION</vt:lpstr>
      <vt:lpstr>COSTOS-DIRECTOS</vt:lpstr>
      <vt:lpstr>PRESUPUESTO INTERVENTORIA</vt:lpstr>
    </vt:vector>
  </TitlesOfParts>
  <Manager/>
  <Company>Archipielago's Power &amp; Light Co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ALBERTO GARAY AREVALO" &lt;lagaray@minenergia.gov.co&gt;</dc:creator>
  <cp:keywords/>
  <dc:description/>
  <cp:lastModifiedBy>Jhonny Elias Ardila Rodriguez</cp:lastModifiedBy>
  <cp:revision/>
  <dcterms:created xsi:type="dcterms:W3CDTF">2006-09-19T02:36:28Z</dcterms:created>
  <dcterms:modified xsi:type="dcterms:W3CDTF">2026-04-22T14:26:52Z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0x0101001D2AC1A0CAA71244BE1C830520B3580B</vt:lpwstr>
  </property>
  <property fmtid="{D5CDD505-2E9C-101B-9397-08002B2CF9AE}" pid="3" name="MediaServiceImageTags">
    <vt:lpwstr/>
  </property>
</Properties>
</file>