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NEGOCIOS FIDUCIARIOS\02. NEGOCIOS VIGENTES\125212 P.A. CENIT TEORAMA - OBRAS POR IMPUESTOS\14. Procesos de Selección\Apoyos Gerencia\Apoyo Técnico (022)\12. Ponderables\"/>
    </mc:Choice>
  </mc:AlternateContent>
  <xr:revisionPtr revIDLastSave="0" documentId="13_ncr:1_{3DCA68F5-EEB5-4B55-863A-EBCE95ADB339}" xr6:coauthVersionLast="47" xr6:coauthVersionMax="47" xr10:uidLastSave="{00000000-0000-0000-0000-000000000000}"/>
  <bookViews>
    <workbookView xWindow="-120" yWindow="-120" windowWidth="29040" windowHeight="15720" xr2:uid="{E171CA63-B81F-4CA2-9D28-7D5DD64CBB4B}"/>
  </bookViews>
  <sheets>
    <sheet name="PONDERABLES 022-026" sheetId="1" r:id="rId1"/>
    <sheet name="Proponente 1" sheetId="3" r:id="rId2"/>
    <sheet name="Proponente 2" sheetId="4" r:id="rId3"/>
    <sheet name="Proponente 3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F12" i="3"/>
  <c r="G7" i="3"/>
  <c r="F7" i="3"/>
  <c r="F8" i="3"/>
  <c r="G8" i="3" s="1"/>
  <c r="F9" i="3"/>
  <c r="G9" i="3" s="1"/>
  <c r="F10" i="3"/>
  <c r="G10" i="3" s="1"/>
  <c r="F11" i="3"/>
  <c r="G11" i="3" s="1"/>
  <c r="I15" i="1"/>
  <c r="F11" i="4"/>
  <c r="G11" i="4" s="1"/>
  <c r="I16" i="1" l="1"/>
  <c r="G11" i="5"/>
  <c r="F11" i="5"/>
  <c r="F10" i="5"/>
  <c r="G10" i="5" s="1"/>
  <c r="G9" i="5"/>
  <c r="F9" i="5"/>
  <c r="F8" i="5"/>
  <c r="G8" i="5" s="1"/>
  <c r="F7" i="5" l="1"/>
  <c r="G7" i="5" s="1"/>
  <c r="G12" i="5" s="1"/>
  <c r="C2" i="5"/>
  <c r="B2" i="5"/>
  <c r="F8" i="4"/>
  <c r="F9" i="4"/>
  <c r="G9" i="4" s="1"/>
  <c r="F10" i="4"/>
  <c r="G10" i="4" s="1"/>
  <c r="F7" i="4"/>
  <c r="G7" i="4" s="1"/>
  <c r="C2" i="4"/>
  <c r="B2" i="4"/>
  <c r="C2" i="3"/>
  <c r="B2" i="3"/>
  <c r="F12" i="5" l="1"/>
  <c r="F12" i="4"/>
  <c r="G8" i="4"/>
  <c r="G12" i="4"/>
  <c r="E14" i="1"/>
  <c r="I14" i="1" l="1"/>
</calcChain>
</file>

<file path=xl/sharedStrings.xml><?xml version="1.0" encoding="utf-8"?>
<sst xmlns="http://schemas.openxmlformats.org/spreadsheetml/2006/main" count="74" uniqueCount="38">
  <si>
    <t>FIDUCIARIA COLOMBIANA DE COMERCIO EXTERIOR S.A.</t>
  </si>
  <si>
    <t>EVALUACIÓN REQUISITOS PONDERABLES</t>
  </si>
  <si>
    <t>CONOVOCATORIA</t>
  </si>
  <si>
    <t>022 - 2026</t>
  </si>
  <si>
    <t>FIDEICOMISO</t>
  </si>
  <si>
    <t>PATRIMONIO AUTÓNOMO CENIT TEORAMA – OBRAS POR IMPUESTOS</t>
  </si>
  <si>
    <t>PROPONENTES CON REQUISITOS HABILITANTES CUMPLIDOS</t>
  </si>
  <si>
    <t>CRITERIOS DE EVALUACIÓN Y CALIFICACIÓN DE PROPUESTA</t>
  </si>
  <si>
    <t>Item</t>
  </si>
  <si>
    <t>ID</t>
  </si>
  <si>
    <t>PROPONENTE</t>
  </si>
  <si>
    <t>Años certificados Experiencia adicional</t>
  </si>
  <si>
    <t>Experiencia Adicional</t>
  </si>
  <si>
    <t>Prueba Técnica</t>
  </si>
  <si>
    <t>Entrevista</t>
  </si>
  <si>
    <t>TOTAL PONDERABLE</t>
  </si>
  <si>
    <t>ANA ROCÍO MARTÍNEZ VILLAMIL</t>
  </si>
  <si>
    <t>CARLOS FERNANDO PÉREZ CERQUERA</t>
  </si>
  <si>
    <t>Cálculo de puntaje experiencia adicional según términos de referencia</t>
  </si>
  <si>
    <t>Acreditación experiencia adicional</t>
  </si>
  <si>
    <t>Objeto</t>
  </si>
  <si>
    <t>Fecha de Inicio</t>
  </si>
  <si>
    <t>Fecha de Terminación</t>
  </si>
  <si>
    <t>Días</t>
  </si>
  <si>
    <t>Años</t>
  </si>
  <si>
    <t>Contrato 2</t>
  </si>
  <si>
    <t>Varios contratos por medio de empleador</t>
  </si>
  <si>
    <t>Contrato 3</t>
  </si>
  <si>
    <t>Contrato 4</t>
  </si>
  <si>
    <t>Contrato 5</t>
  </si>
  <si>
    <t>** No se tiene en cuenta dado que la fecha de ejecución no es posterior a las fechas de los contratos aportados como experiencia inicial.</t>
  </si>
  <si>
    <t>***Dentro de las certificaciones aportadas se evidencia que la fecha final de la experiencia es el 11 de noviembre de 2025 y no 20 de diciembre de 2025 como se diligenció en el anexo 8</t>
  </si>
  <si>
    <t>Contrato 1</t>
  </si>
  <si>
    <t>N.A.</t>
  </si>
  <si>
    <t>NIDIA JULIANA CÁCERES GARCÍA *</t>
  </si>
  <si>
    <t>** Los contratos presentados para acreditar la experiencia adicional pertenecen a contratos con fecha anterior a los presentados como experiencia mínima por ende no se otorga puntaje.</t>
  </si>
  <si>
    <t>0**</t>
  </si>
  <si>
    <t>*  En atención a la información allegada por CENIT TRANSPORTE Y LOGISTICA DE HIDROCARBUROS S.A.S., se presenta Conflicto de Interés de la proponente NIDIA JULIANA CÁCERES GARCIA, por lo cual, pese a haber obtenido el mayor puntaje ponderable, no es posible la asignación del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</si>
</sst>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Aptos Narrow"/>
      <family val="2"/>
      <scheme val="minor"/>
    </font>
    <font>
      <sz val="11"/>
      <color theme="1"/>
      <name val="Segoe UI Semilight"/>
      <family val="2"/>
    </font>
    <font>
      <sz val="10"/>
      <color theme="1"/>
      <name val="Segoe UI Semilight"/>
      <family val="2"/>
    </font>
    <font>
      <b/>
      <sz val="11"/>
      <color theme="0"/>
      <name val="Segoe UI Semilight"/>
      <family val="2"/>
    </font>
    <font>
      <b/>
      <sz val="12"/>
      <color theme="1"/>
      <name val="Segoe UI Semilight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Segoe UI Semilight"/>
      <family val="2"/>
    </font>
    <font>
      <b/>
      <sz val="11"/>
      <name val="Segoe UI Semilight"/>
      <family val="2"/>
    </font>
    <font>
      <b/>
      <sz val="11"/>
      <color rgb="FFFFFFFF"/>
      <name val="Segoe UI Semilight"/>
      <family val="2"/>
    </font>
    <font>
      <i/>
      <sz val="11"/>
      <color theme="1"/>
      <name val="Segoe UI Semilight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10486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82">
    <xf numFmtId="0" fontId="0" fillId="0" borderId="0" xfId="0"/>
    <xf numFmtId="0" fontId="5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2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/>
    <xf numFmtId="0" fontId="4" fillId="0" borderId="0" xfId="0" applyFont="1" applyAlignment="1">
      <alignment horizontal="left"/>
    </xf>
    <xf numFmtId="0" fontId="6" fillId="2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3" fontId="1" fillId="0" borderId="22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0" fontId="4" fillId="4" borderId="7" xfId="0" applyFont="1" applyFill="1" applyBorder="1"/>
    <xf numFmtId="0" fontId="6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4" borderId="15" xfId="0" applyFill="1" applyBorder="1"/>
    <xf numFmtId="0" fontId="0" fillId="4" borderId="16" xfId="0" applyFill="1" applyBorder="1"/>
    <xf numFmtId="0" fontId="4" fillId="4" borderId="16" xfId="0" applyFont="1" applyFill="1" applyBorder="1"/>
    <xf numFmtId="0" fontId="6" fillId="4" borderId="16" xfId="0" applyFont="1" applyFill="1" applyBorder="1"/>
    <xf numFmtId="2" fontId="4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4" fontId="14" fillId="6" borderId="26" xfId="0" applyNumberFormat="1" applyFont="1" applyFill="1" applyBorder="1" applyAlignment="1">
      <alignment horizontal="center" vertical="center"/>
    </xf>
    <xf numFmtId="14" fontId="14" fillId="6" borderId="1" xfId="0" applyNumberFormat="1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3">
    <cellStyle name="Moneda 2" xfId="2" xr:uid="{746B484E-6EA7-4890-A5A2-A50E90D2ECFD}"/>
    <cellStyle name="Normal" xfId="0" builtinId="0"/>
    <cellStyle name="Normal 2" xfId="1" xr:uid="{C216AAA5-3A46-4C57-9079-92807E31DEDC}"/>
  </cellStyles>
  <dxfs count="4"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153145</xdr:colOff>
      <xdr:row>23</xdr:row>
      <xdr:rowOff>26148</xdr:rowOff>
    </xdr:from>
    <xdr:to>
      <xdr:col>11</xdr:col>
      <xdr:colOff>590670</xdr:colOff>
      <xdr:row>28</xdr:row>
      <xdr:rowOff>53473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8CB3FE-3AE6-4130-8B0F-25847F94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9792" y="5494619"/>
          <a:ext cx="6025525" cy="1073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164353</xdr:rowOff>
    </xdr:from>
    <xdr:to>
      <xdr:col>5</xdr:col>
      <xdr:colOff>198317</xdr:colOff>
      <xdr:row>44</xdr:row>
      <xdr:rowOff>26750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FC171B-F93E-B3AB-7E1B-FDDEAC60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3647"/>
          <a:ext cx="6731346" cy="4464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B2:I27"/>
  <sheetViews>
    <sheetView showGridLines="0" tabSelected="1" zoomScale="85" zoomScaleNormal="85" workbookViewId="0">
      <selection activeCell="F7" sqref="F7"/>
    </sheetView>
  </sheetViews>
  <sheetFormatPr baseColWidth="10" defaultColWidth="11.42578125" defaultRowHeight="16.5" x14ac:dyDescent="0.3"/>
  <cols>
    <col min="1" max="1" width="4.85546875" style="3" customWidth="1"/>
    <col min="2" max="2" width="6.5703125" style="10" customWidth="1"/>
    <col min="3" max="3" width="13.140625" style="3" bestFit="1" customWidth="1"/>
    <col min="4" max="4" width="45.85546875" style="3" customWidth="1"/>
    <col min="5" max="5" width="23.7109375" style="3" customWidth="1"/>
    <col min="6" max="6" width="14.42578125" style="3" customWidth="1"/>
    <col min="7" max="7" width="12.7109375" style="3" customWidth="1"/>
    <col min="8" max="8" width="14.140625" style="10" customWidth="1"/>
    <col min="9" max="9" width="15.7109375" style="3" customWidth="1"/>
    <col min="10" max="16384" width="11.42578125" style="3"/>
  </cols>
  <sheetData>
    <row r="2" spans="2:9" x14ac:dyDescent="0.3">
      <c r="D2" s="12" t="s">
        <v>0</v>
      </c>
    </row>
    <row r="3" spans="2:9" x14ac:dyDescent="0.3">
      <c r="D3" s="12" t="s">
        <v>1</v>
      </c>
      <c r="E3" s="12"/>
      <c r="F3" s="12"/>
    </row>
    <row r="5" spans="2:9" x14ac:dyDescent="0.3">
      <c r="D5" s="13" t="s">
        <v>2</v>
      </c>
      <c r="E5" s="3" t="s">
        <v>3</v>
      </c>
    </row>
    <row r="6" spans="2:9" ht="20.25" customHeight="1" x14ac:dyDescent="0.3">
      <c r="D6" s="20" t="s">
        <v>4</v>
      </c>
      <c r="E6" s="3" t="s">
        <v>5</v>
      </c>
    </row>
    <row r="7" spans="2:9" ht="53.25" customHeight="1" x14ac:dyDescent="0.3">
      <c r="D7" s="21" t="s">
        <v>6</v>
      </c>
      <c r="E7" s="6">
        <v>3</v>
      </c>
    </row>
    <row r="8" spans="2:9" x14ac:dyDescent="0.3">
      <c r="D8" s="14"/>
      <c r="E8" s="6"/>
    </row>
    <row r="9" spans="2:9" x14ac:dyDescent="0.3">
      <c r="D9" s="14"/>
    </row>
    <row r="10" spans="2:9" x14ac:dyDescent="0.3">
      <c r="D10" s="13" t="s">
        <v>7</v>
      </c>
    </row>
    <row r="11" spans="2:9" x14ac:dyDescent="0.3">
      <c r="C11" s="13"/>
    </row>
    <row r="12" spans="2:9" ht="17.25" thickBot="1" x14ac:dyDescent="0.35"/>
    <row r="13" spans="2:9" s="15" customFormat="1" ht="43.5" customHeight="1" thickBot="1" x14ac:dyDescent="0.3">
      <c r="B13" s="35" t="s">
        <v>8</v>
      </c>
      <c r="C13" s="36" t="s">
        <v>9</v>
      </c>
      <c r="D13" s="36" t="s">
        <v>10</v>
      </c>
      <c r="E13" s="19" t="s">
        <v>11</v>
      </c>
      <c r="F13" s="37" t="s">
        <v>12</v>
      </c>
      <c r="G13" s="37" t="s">
        <v>13</v>
      </c>
      <c r="H13" s="37" t="s">
        <v>14</v>
      </c>
      <c r="I13" s="38" t="s">
        <v>15</v>
      </c>
    </row>
    <row r="14" spans="2:9" x14ac:dyDescent="0.3">
      <c r="B14" s="31">
        <v>1</v>
      </c>
      <c r="C14" s="32">
        <v>1098804545</v>
      </c>
      <c r="D14" s="33" t="s">
        <v>34</v>
      </c>
      <c r="E14" s="60">
        <f>+'Proponente 1'!G12</f>
        <v>2.0356164383561643</v>
      </c>
      <c r="F14" s="34">
        <v>30</v>
      </c>
      <c r="G14" s="64">
        <v>30.625</v>
      </c>
      <c r="H14" s="34">
        <v>17</v>
      </c>
      <c r="I14" s="67">
        <f>+H14+G14+F14</f>
        <v>77.625</v>
      </c>
    </row>
    <row r="15" spans="2:9" x14ac:dyDescent="0.3">
      <c r="B15" s="25">
        <v>2</v>
      </c>
      <c r="C15" s="17">
        <v>23556754</v>
      </c>
      <c r="D15" s="18" t="s">
        <v>16</v>
      </c>
      <c r="E15" s="61">
        <v>0</v>
      </c>
      <c r="F15" s="62" t="s">
        <v>36</v>
      </c>
      <c r="G15" s="16">
        <v>35</v>
      </c>
      <c r="H15" s="16">
        <v>35</v>
      </c>
      <c r="I15" s="63">
        <f>+G15+H15</f>
        <v>70</v>
      </c>
    </row>
    <row r="16" spans="2:9" ht="17.25" thickBot="1" x14ac:dyDescent="0.35">
      <c r="B16" s="26">
        <v>3</v>
      </c>
      <c r="C16" s="27">
        <v>1075280222</v>
      </c>
      <c r="D16" s="28" t="s">
        <v>17</v>
      </c>
      <c r="E16" s="65">
        <v>0</v>
      </c>
      <c r="F16" s="29" t="s">
        <v>36</v>
      </c>
      <c r="G16" s="66">
        <v>35</v>
      </c>
      <c r="H16" s="66">
        <v>27</v>
      </c>
      <c r="I16" s="30">
        <f>+G16+H16</f>
        <v>62</v>
      </c>
    </row>
    <row r="18" spans="2:9" x14ac:dyDescent="0.3">
      <c r="B18" s="23" t="s">
        <v>37</v>
      </c>
    </row>
    <row r="19" spans="2:9" x14ac:dyDescent="0.3">
      <c r="B19" s="22" t="s">
        <v>35</v>
      </c>
      <c r="C19" s="10"/>
      <c r="H19" s="3"/>
      <c r="I19" s="10"/>
    </row>
    <row r="20" spans="2:9" x14ac:dyDescent="0.3">
      <c r="C20" s="10"/>
      <c r="H20" s="3"/>
      <c r="I20" s="10"/>
    </row>
    <row r="21" spans="2:9" x14ac:dyDescent="0.3">
      <c r="B21" s="23" t="s">
        <v>18</v>
      </c>
      <c r="C21" s="23"/>
      <c r="H21" s="3"/>
      <c r="I21" s="10"/>
    </row>
    <row r="22" spans="2:9" x14ac:dyDescent="0.3">
      <c r="C22" s="10"/>
      <c r="H22" s="3"/>
      <c r="I22" s="10"/>
    </row>
    <row r="23" spans="2:9" x14ac:dyDescent="0.3">
      <c r="C23" s="10"/>
      <c r="H23" s="3"/>
      <c r="I23" s="10"/>
    </row>
    <row r="24" spans="2:9" x14ac:dyDescent="0.3">
      <c r="C24" s="10"/>
      <c r="H24" s="3"/>
      <c r="I24" s="10"/>
    </row>
    <row r="25" spans="2:9" x14ac:dyDescent="0.3">
      <c r="C25" s="10"/>
      <c r="H25" s="3"/>
      <c r="I25" s="10"/>
    </row>
    <row r="26" spans="2:9" x14ac:dyDescent="0.3">
      <c r="C26" s="10"/>
      <c r="H26" s="3"/>
      <c r="I26" s="10"/>
    </row>
    <row r="27" spans="2:9" x14ac:dyDescent="0.3">
      <c r="C27" s="10"/>
      <c r="H27" s="3"/>
      <c r="I27" s="10"/>
    </row>
  </sheetData>
  <conditionalFormatting sqref="I13">
    <cfRule type="cellIs" dxfId="3" priority="3" operator="equal">
      <formula>"No cumple"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G16"/>
  <sheetViews>
    <sheetView showGridLines="0" zoomScale="85" zoomScaleNormal="85" workbookViewId="0">
      <selection activeCell="G7" sqref="G7"/>
    </sheetView>
  </sheetViews>
  <sheetFormatPr baseColWidth="10" defaultColWidth="11.42578125" defaultRowHeight="16.5" x14ac:dyDescent="0.3"/>
  <cols>
    <col min="2" max="2" width="13.7109375" customWidth="1"/>
    <col min="3" max="3" width="60.28515625" customWidth="1"/>
    <col min="4" max="4" width="14.42578125" style="3" customWidth="1"/>
    <col min="5" max="7" width="16.42578125" style="10" customWidth="1"/>
  </cols>
  <sheetData>
    <row r="1" spans="2:7" ht="17.25" thickBot="1" x14ac:dyDescent="0.35"/>
    <row r="2" spans="2:7" ht="17.25" thickBot="1" x14ac:dyDescent="0.35">
      <c r="B2" s="39">
        <f>+'PONDERABLES 022-026'!C14</f>
        <v>1098804545</v>
      </c>
      <c r="C2" s="41" t="str">
        <f>+'PONDERABLES 022-026'!D14</f>
        <v>NIDIA JULIANA CÁCERES GARCÍA *</v>
      </c>
    </row>
    <row r="3" spans="2:7" ht="17.25" thickBot="1" x14ac:dyDescent="0.35"/>
    <row r="4" spans="2:7" ht="17.25" customHeight="1" x14ac:dyDescent="0.25">
      <c r="B4" s="73" t="s">
        <v>19</v>
      </c>
      <c r="C4" s="74"/>
      <c r="D4" s="74"/>
      <c r="E4" s="74"/>
      <c r="F4" s="74"/>
      <c r="G4" s="75"/>
    </row>
    <row r="5" spans="2:7" ht="16.5" customHeight="1" thickBot="1" x14ac:dyDescent="0.3">
      <c r="B5" s="76"/>
      <c r="C5" s="77"/>
      <c r="D5" s="77"/>
      <c r="E5" s="77"/>
      <c r="F5" s="77"/>
      <c r="G5" s="78"/>
    </row>
    <row r="6" spans="2:7" s="5" customFormat="1" ht="37.5" customHeight="1" x14ac:dyDescent="0.25">
      <c r="B6" s="43"/>
      <c r="C6" s="2" t="s">
        <v>20</v>
      </c>
      <c r="D6" s="4" t="s">
        <v>21</v>
      </c>
      <c r="E6" s="4" t="s">
        <v>22</v>
      </c>
      <c r="F6" s="4" t="s">
        <v>23</v>
      </c>
      <c r="G6" s="44" t="s">
        <v>24</v>
      </c>
    </row>
    <row r="7" spans="2:7" ht="15" x14ac:dyDescent="0.25">
      <c r="B7" s="45" t="s">
        <v>32</v>
      </c>
      <c r="C7" s="7" t="s">
        <v>26</v>
      </c>
      <c r="D7" s="8">
        <v>45229</v>
      </c>
      <c r="E7" s="9">
        <v>45972</v>
      </c>
      <c r="F7" s="42">
        <f t="shared" ref="F7" si="0">+E7-D7</f>
        <v>743</v>
      </c>
      <c r="G7" s="46">
        <f t="shared" ref="G7" si="1">+F7/365</f>
        <v>2.0356164383561643</v>
      </c>
    </row>
    <row r="8" spans="2:7" ht="15" x14ac:dyDescent="0.25">
      <c r="B8" s="45" t="s">
        <v>25</v>
      </c>
      <c r="C8" s="1" t="s">
        <v>33</v>
      </c>
      <c r="D8" s="8"/>
      <c r="E8" s="9"/>
      <c r="F8" s="42">
        <f t="shared" ref="F8:F11" si="2">+E8-D8</f>
        <v>0</v>
      </c>
      <c r="G8" s="46">
        <f t="shared" ref="G8:G11" si="3">+F8/365</f>
        <v>0</v>
      </c>
    </row>
    <row r="9" spans="2:7" ht="15" x14ac:dyDescent="0.25">
      <c r="B9" s="45" t="s">
        <v>27</v>
      </c>
      <c r="C9" s="1" t="s">
        <v>33</v>
      </c>
      <c r="D9" s="8"/>
      <c r="E9" s="9"/>
      <c r="F9" s="42">
        <f t="shared" si="2"/>
        <v>0</v>
      </c>
      <c r="G9" s="46">
        <f t="shared" si="3"/>
        <v>0</v>
      </c>
    </row>
    <row r="10" spans="2:7" ht="15" x14ac:dyDescent="0.25">
      <c r="B10" s="45" t="s">
        <v>28</v>
      </c>
      <c r="C10" s="1" t="s">
        <v>33</v>
      </c>
      <c r="D10" s="8"/>
      <c r="E10" s="9"/>
      <c r="F10" s="42">
        <f t="shared" si="2"/>
        <v>0</v>
      </c>
      <c r="G10" s="46">
        <f t="shared" si="3"/>
        <v>0</v>
      </c>
    </row>
    <row r="11" spans="2:7" ht="15" x14ac:dyDescent="0.25">
      <c r="B11" s="45" t="s">
        <v>29</v>
      </c>
      <c r="C11" s="1" t="s">
        <v>33</v>
      </c>
      <c r="D11" s="8"/>
      <c r="E11" s="9"/>
      <c r="F11" s="42">
        <f t="shared" si="2"/>
        <v>0</v>
      </c>
      <c r="G11" s="46">
        <f t="shared" si="3"/>
        <v>0</v>
      </c>
    </row>
    <row r="12" spans="2:7" ht="17.25" thickBot="1" x14ac:dyDescent="0.35">
      <c r="B12" s="47"/>
      <c r="C12" s="48"/>
      <c r="D12" s="49"/>
      <c r="E12" s="50"/>
      <c r="F12" s="72">
        <f>+SUM(F7:F11)</f>
        <v>743</v>
      </c>
      <c r="G12" s="72">
        <f>+SUM(G7:G11)</f>
        <v>2.0356164383561643</v>
      </c>
    </row>
    <row r="15" spans="2:7" x14ac:dyDescent="0.3">
      <c r="B15" t="s">
        <v>30</v>
      </c>
    </row>
    <row r="16" spans="2:7" x14ac:dyDescent="0.3">
      <c r="B16" t="s">
        <v>31</v>
      </c>
    </row>
  </sheetData>
  <mergeCells count="1">
    <mergeCell ref="B4:G5"/>
  </mergeCells>
  <phoneticPr fontId="8" type="noConversion"/>
  <conditionalFormatting sqref="D7:G11">
    <cfRule type="cellIs" dxfId="2" priority="1" stopIfTrue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7838-407C-4D0E-A5DC-E7B549C94E38}">
  <dimension ref="B1:G12"/>
  <sheetViews>
    <sheetView showGridLines="0" zoomScale="85" zoomScaleNormal="85" workbookViewId="0">
      <selection activeCell="C17" sqref="C17"/>
    </sheetView>
  </sheetViews>
  <sheetFormatPr baseColWidth="10" defaultColWidth="11.42578125" defaultRowHeight="16.5" x14ac:dyDescent="0.3"/>
  <cols>
    <col min="3" max="3" width="58.42578125" customWidth="1"/>
    <col min="4" max="4" width="14.42578125" style="6" customWidth="1"/>
    <col min="5" max="5" width="14.28515625" style="6" bestFit="1" customWidth="1"/>
    <col min="6" max="7" width="14.28515625" style="3" customWidth="1"/>
  </cols>
  <sheetData>
    <row r="1" spans="2:7" ht="17.25" thickBot="1" x14ac:dyDescent="0.35"/>
    <row r="2" spans="2:7" ht="17.25" thickBot="1" x14ac:dyDescent="0.35">
      <c r="B2" s="39">
        <f>+'PONDERABLES 022-026'!C15</f>
        <v>23556754</v>
      </c>
      <c r="C2" s="40" t="str">
        <f>+'PONDERABLES 022-026'!D15</f>
        <v>ANA ROCÍO MARTÍNEZ VILLAMIL</v>
      </c>
    </row>
    <row r="3" spans="2:7" ht="17.25" thickBot="1" x14ac:dyDescent="0.35"/>
    <row r="4" spans="2:7" ht="17.25" customHeight="1" x14ac:dyDescent="0.25">
      <c r="B4" s="73" t="s">
        <v>19</v>
      </c>
      <c r="C4" s="74"/>
      <c r="D4" s="74"/>
      <c r="E4" s="74"/>
      <c r="F4" s="74"/>
      <c r="G4" s="75"/>
    </row>
    <row r="5" spans="2:7" ht="16.5" customHeight="1" thickBot="1" x14ac:dyDescent="0.3">
      <c r="B5" s="76"/>
      <c r="C5" s="77"/>
      <c r="D5" s="77"/>
      <c r="E5" s="77"/>
      <c r="F5" s="77"/>
      <c r="G5" s="78"/>
    </row>
    <row r="6" spans="2:7" s="5" customFormat="1" ht="37.5" customHeight="1" x14ac:dyDescent="0.25">
      <c r="B6" s="43"/>
      <c r="C6" s="2" t="s">
        <v>20</v>
      </c>
      <c r="D6" s="4" t="s">
        <v>21</v>
      </c>
      <c r="E6" s="4" t="s">
        <v>22</v>
      </c>
      <c r="F6" s="4" t="s">
        <v>23</v>
      </c>
      <c r="G6" s="44" t="s">
        <v>24</v>
      </c>
    </row>
    <row r="7" spans="2:7" ht="17.25" customHeight="1" x14ac:dyDescent="0.25">
      <c r="B7" s="45" t="s">
        <v>32</v>
      </c>
      <c r="C7" s="1" t="s">
        <v>33</v>
      </c>
      <c r="D7" s="70"/>
      <c r="E7" s="70"/>
      <c r="F7" s="42">
        <f>+E7-D7</f>
        <v>0</v>
      </c>
      <c r="G7" s="46">
        <f>+F7/365</f>
        <v>0</v>
      </c>
    </row>
    <row r="8" spans="2:7" ht="17.25" customHeight="1" x14ac:dyDescent="0.25">
      <c r="B8" s="45" t="s">
        <v>25</v>
      </c>
      <c r="C8" s="1" t="s">
        <v>33</v>
      </c>
      <c r="D8" s="71"/>
      <c r="E8" s="71"/>
      <c r="F8" s="42">
        <f t="shared" ref="F8:F10" si="0">+E8-D8</f>
        <v>0</v>
      </c>
      <c r="G8" s="46">
        <f t="shared" ref="G8:G10" si="1">+F8/365</f>
        <v>0</v>
      </c>
    </row>
    <row r="9" spans="2:7" ht="17.25" customHeight="1" x14ac:dyDescent="0.25">
      <c r="B9" s="45" t="s">
        <v>27</v>
      </c>
      <c r="C9" s="1" t="s">
        <v>33</v>
      </c>
      <c r="D9" s="71"/>
      <c r="E9" s="71"/>
      <c r="F9" s="42">
        <f t="shared" si="0"/>
        <v>0</v>
      </c>
      <c r="G9" s="46">
        <f t="shared" si="1"/>
        <v>0</v>
      </c>
    </row>
    <row r="10" spans="2:7" ht="17.25" customHeight="1" x14ac:dyDescent="0.25">
      <c r="B10" s="45" t="s">
        <v>28</v>
      </c>
      <c r="C10" s="1" t="s">
        <v>33</v>
      </c>
      <c r="D10" s="71"/>
      <c r="E10" s="71"/>
      <c r="F10" s="42">
        <f t="shared" si="0"/>
        <v>0</v>
      </c>
      <c r="G10" s="46">
        <f t="shared" si="1"/>
        <v>0</v>
      </c>
    </row>
    <row r="11" spans="2:7" ht="17.25" customHeight="1" x14ac:dyDescent="0.25">
      <c r="B11" s="45" t="s">
        <v>29</v>
      </c>
      <c r="C11" s="1" t="s">
        <v>33</v>
      </c>
      <c r="D11" s="71"/>
      <c r="E11" s="71"/>
      <c r="F11" s="42">
        <f>+E11-D11</f>
        <v>0</v>
      </c>
      <c r="G11" s="46">
        <f>+F11/365</f>
        <v>0</v>
      </c>
    </row>
    <row r="12" spans="2:7" ht="17.25" thickBot="1" x14ac:dyDescent="0.3">
      <c r="B12" s="47"/>
      <c r="C12" s="48"/>
      <c r="D12" s="68"/>
      <c r="E12" s="51"/>
      <c r="F12" s="51">
        <f t="shared" ref="F12:G12" si="2">+SUM(F7:F11)</f>
        <v>0</v>
      </c>
      <c r="G12" s="52">
        <f t="shared" si="2"/>
        <v>0</v>
      </c>
    </row>
  </sheetData>
  <mergeCells count="1">
    <mergeCell ref="B4:G5"/>
  </mergeCells>
  <phoneticPr fontId="8" type="noConversion"/>
  <conditionalFormatting sqref="F7:G11">
    <cfRule type="cellIs" dxfId="1" priority="1" stopIfTrue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1CFD-5D94-47E0-ACFF-894939CF8B9D}">
  <dimension ref="B1:G12"/>
  <sheetViews>
    <sheetView showGridLines="0" zoomScale="85" zoomScaleNormal="85" workbookViewId="0">
      <selection activeCell="C8" sqref="C8"/>
    </sheetView>
  </sheetViews>
  <sheetFormatPr baseColWidth="10" defaultColWidth="11.42578125" defaultRowHeight="16.5" x14ac:dyDescent="0.3"/>
  <cols>
    <col min="2" max="2" width="13.85546875" customWidth="1"/>
    <col min="3" max="3" width="58.42578125" customWidth="1"/>
    <col min="4" max="4" width="14.42578125" style="3" customWidth="1"/>
    <col min="5" max="5" width="14.28515625" style="3" bestFit="1" customWidth="1"/>
    <col min="6" max="7" width="14.28515625" style="3" customWidth="1"/>
  </cols>
  <sheetData>
    <row r="1" spans="2:7" ht="17.25" thickBot="1" x14ac:dyDescent="0.35"/>
    <row r="2" spans="2:7" ht="17.25" thickBot="1" x14ac:dyDescent="0.35">
      <c r="B2" s="39">
        <f>+'PONDERABLES 022-026'!C16</f>
        <v>1075280222</v>
      </c>
      <c r="C2" s="40" t="str">
        <f>+'PONDERABLES 022-026'!D16</f>
        <v>CARLOS FERNANDO PÉREZ CERQUERA</v>
      </c>
    </row>
    <row r="3" spans="2:7" ht="17.25" thickBot="1" x14ac:dyDescent="0.35"/>
    <row r="4" spans="2:7" ht="17.25" customHeight="1" x14ac:dyDescent="0.25">
      <c r="B4" s="73" t="s">
        <v>19</v>
      </c>
      <c r="C4" s="74"/>
      <c r="D4" s="74"/>
      <c r="E4" s="74"/>
      <c r="F4" s="74"/>
      <c r="G4" s="75"/>
    </row>
    <row r="5" spans="2:7" ht="16.5" customHeight="1" thickBot="1" x14ac:dyDescent="0.3">
      <c r="B5" s="79"/>
      <c r="C5" s="80"/>
      <c r="D5" s="80"/>
      <c r="E5" s="80"/>
      <c r="F5" s="80"/>
      <c r="G5" s="81"/>
    </row>
    <row r="6" spans="2:7" s="5" customFormat="1" ht="37.5" customHeight="1" x14ac:dyDescent="0.25">
      <c r="B6" s="53"/>
      <c r="C6" s="54" t="s">
        <v>20</v>
      </c>
      <c r="D6" s="24" t="s">
        <v>21</v>
      </c>
      <c r="E6" s="24" t="s">
        <v>22</v>
      </c>
      <c r="F6" s="24" t="s">
        <v>23</v>
      </c>
      <c r="G6" s="55" t="s">
        <v>24</v>
      </c>
    </row>
    <row r="7" spans="2:7" ht="15" x14ac:dyDescent="0.25">
      <c r="B7" s="45" t="s">
        <v>32</v>
      </c>
      <c r="C7" s="1" t="s">
        <v>33</v>
      </c>
      <c r="D7" s="69"/>
      <c r="E7" s="69"/>
      <c r="F7" s="42">
        <f>+E7-D7</f>
        <v>0</v>
      </c>
      <c r="G7" s="46">
        <f>+F7/365</f>
        <v>0</v>
      </c>
    </row>
    <row r="8" spans="2:7" ht="15" x14ac:dyDescent="0.25">
      <c r="B8" s="45" t="s">
        <v>25</v>
      </c>
      <c r="C8" s="1" t="s">
        <v>33</v>
      </c>
      <c r="D8" s="69"/>
      <c r="E8" s="69"/>
      <c r="F8" s="42">
        <f t="shared" ref="F8:F11" si="0">+E8-D8</f>
        <v>0</v>
      </c>
      <c r="G8" s="46">
        <f t="shared" ref="G8:G11" si="1">+F8/365</f>
        <v>0</v>
      </c>
    </row>
    <row r="9" spans="2:7" ht="15" x14ac:dyDescent="0.25">
      <c r="B9" s="45" t="s">
        <v>27</v>
      </c>
      <c r="C9" s="1" t="s">
        <v>33</v>
      </c>
      <c r="D9" s="69"/>
      <c r="E9" s="69"/>
      <c r="F9" s="42">
        <f t="shared" si="0"/>
        <v>0</v>
      </c>
      <c r="G9" s="46">
        <f t="shared" si="1"/>
        <v>0</v>
      </c>
    </row>
    <row r="10" spans="2:7" ht="15" x14ac:dyDescent="0.25">
      <c r="B10" s="45" t="s">
        <v>28</v>
      </c>
      <c r="C10" s="1" t="s">
        <v>33</v>
      </c>
      <c r="D10" s="69"/>
      <c r="E10" s="69"/>
      <c r="F10" s="42">
        <f t="shared" si="0"/>
        <v>0</v>
      </c>
      <c r="G10" s="46">
        <f t="shared" si="1"/>
        <v>0</v>
      </c>
    </row>
    <row r="11" spans="2:7" ht="15" x14ac:dyDescent="0.25">
      <c r="B11" s="45" t="s">
        <v>29</v>
      </c>
      <c r="C11" s="1" t="s">
        <v>33</v>
      </c>
      <c r="D11" s="11"/>
      <c r="E11" s="11"/>
      <c r="F11" s="42">
        <f t="shared" si="0"/>
        <v>0</v>
      </c>
      <c r="G11" s="46">
        <f t="shared" si="1"/>
        <v>0</v>
      </c>
    </row>
    <row r="12" spans="2:7" ht="17.25" thickBot="1" x14ac:dyDescent="0.35">
      <c r="B12" s="56"/>
      <c r="C12" s="57"/>
      <c r="D12" s="58"/>
      <c r="E12" s="59"/>
      <c r="F12" s="51">
        <f t="shared" ref="F12:G12" si="2">+SUM(F7:F11)</f>
        <v>0</v>
      </c>
      <c r="G12" s="52">
        <f t="shared" si="2"/>
        <v>0</v>
      </c>
    </row>
  </sheetData>
  <mergeCells count="1">
    <mergeCell ref="B4:G5"/>
  </mergeCells>
  <phoneticPr fontId="8" type="noConversion"/>
  <conditionalFormatting sqref="D7:G11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PONDERABLES 022-026</vt:lpstr>
      <vt:lpstr>Proponente 1</vt:lpstr>
      <vt:lpstr>Proponente 2</vt:lpstr>
      <vt:lpstr>Proponente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Sandra Milena Maldonado Moreno</cp:lastModifiedBy>
  <cp:revision/>
  <dcterms:created xsi:type="dcterms:W3CDTF">2025-09-29T17:51:16Z</dcterms:created>
  <dcterms:modified xsi:type="dcterms:W3CDTF">2026-06-18T17:37:28Z</dcterms:modified>
  <cp:category/>
  <cp:contentStatus/>
</cp:coreProperties>
</file>