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NEGOCIOS FIDUCIARIOS\02. NEGOCIOS VIGENTES\125249 P.A. CENIT PUEBLO AWA - OBRAS POR IMPUESTOS\14. Procesos de Selección\Apoyos a la Gerencia\Apoyo Documental (024)\13. Informe Req. Ponderables\"/>
    </mc:Choice>
  </mc:AlternateContent>
  <xr:revisionPtr revIDLastSave="0" documentId="13_ncr:1_{79E09CA8-B28B-4C31-A509-B6F018A1741C}" xr6:coauthVersionLast="47" xr6:coauthVersionMax="47" xr10:uidLastSave="{00000000-0000-0000-0000-000000000000}"/>
  <bookViews>
    <workbookView xWindow="-120" yWindow="-120" windowWidth="29040" windowHeight="15720" xr2:uid="{E171CA63-B81F-4CA2-9D28-7D5DD64CBB4B}"/>
  </bookViews>
  <sheets>
    <sheet name="PONDERABLES 024-026" sheetId="1" r:id="rId1"/>
    <sheet name="Proponente 1" sheetId="3" r:id="rId2"/>
    <sheet name="Proponente 2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I16" i="1" s="1"/>
  <c r="I15" i="1"/>
  <c r="E16" i="1"/>
  <c r="E15" i="1"/>
  <c r="F8" i="3"/>
  <c r="G8" i="3"/>
  <c r="F9" i="3"/>
  <c r="G9" i="3"/>
  <c r="G10" i="4"/>
  <c r="G9" i="4"/>
  <c r="G8" i="4"/>
  <c r="G7" i="4"/>
  <c r="G7" i="3"/>
  <c r="F7" i="3"/>
  <c r="F10" i="4"/>
  <c r="F9" i="4"/>
  <c r="F8" i="4"/>
  <c r="F7" i="4"/>
  <c r="G11" i="4"/>
  <c r="F11" i="4" l="1"/>
  <c r="F12" i="3"/>
  <c r="C2" i="3"/>
  <c r="B2" i="3"/>
  <c r="G12" i="3" l="1"/>
</calcChain>
</file>

<file path=xl/sharedStrings.xml><?xml version="1.0" encoding="utf-8"?>
<sst xmlns="http://schemas.openxmlformats.org/spreadsheetml/2006/main" count="53" uniqueCount="37">
  <si>
    <t>FIDUCIARIA COLOMBIANA DE COMERCIO EXTERIOR S.A.</t>
  </si>
  <si>
    <t>CONOVOCATORIA</t>
  </si>
  <si>
    <t>FIDEICOMISO</t>
  </si>
  <si>
    <t>Item</t>
  </si>
  <si>
    <t>PROPONENTE</t>
  </si>
  <si>
    <t>TOTAL PONDERABLE</t>
  </si>
  <si>
    <t>Acreditación experiencia adicional</t>
  </si>
  <si>
    <t>Objeto</t>
  </si>
  <si>
    <t>Contrato 1</t>
  </si>
  <si>
    <t>Contrato 2</t>
  </si>
  <si>
    <t>EVALUACIÓN REQUISITOS PONDERABLES</t>
  </si>
  <si>
    <t>CRITERIOS DE EVALUACIÓN Y CALIFICACIÓN DE PROPUESTA</t>
  </si>
  <si>
    <t>PROPONENTES CON REQUISITOS HABILITANTES CUMPLIDOS</t>
  </si>
  <si>
    <t>Fecha de Inicio</t>
  </si>
  <si>
    <t>Fecha de Terminación</t>
  </si>
  <si>
    <t>Experiencia Adicional</t>
  </si>
  <si>
    <t>Prueba Técnica</t>
  </si>
  <si>
    <t>Entrevista</t>
  </si>
  <si>
    <t>ID</t>
  </si>
  <si>
    <t>Contrato 3</t>
  </si>
  <si>
    <t>Contrato 4</t>
  </si>
  <si>
    <t>Contrato 5</t>
  </si>
  <si>
    <t>Años certificados Experiencia adicional</t>
  </si>
  <si>
    <t xml:space="preserve">PATRIMONIO AUTÓNOMO CENIT PUEBLO AWA – OBRAS POR IMPUESTOS
</t>
  </si>
  <si>
    <t>Cálculo de puntaje experiencia adicional según términos de referencia</t>
  </si>
  <si>
    <t>Días</t>
  </si>
  <si>
    <t>Años</t>
  </si>
  <si>
    <t>* Los contratos presentados para acreditar la experiencia adicional pertenecen a contratos con fecha posterior a los presentados como experiencia mínima por ende no se otorga puntaje</t>
  </si>
  <si>
    <t>024 - 2026</t>
  </si>
  <si>
    <t xml:space="preserve">PATRIMONIO AUTÓNOMO CENIT TEORAMA – OBRAS POR IMPUESTOS
</t>
  </si>
  <si>
    <t>CARLOS GERARDO GARZÓN AMAYA</t>
  </si>
  <si>
    <t>MARÍA ALEJANDRA ACOSTA ROMERO</t>
  </si>
  <si>
    <t>Servicios de apoyo analítico para la consolidación de información técnica, administración de bases de datos de seguimiento y gestión documental de procesos, incluyendo la identificación de mejoras y la elaboración de informes de gestión asociados al desarrollo de proyectos</t>
  </si>
  <si>
    <t>Varios - Contrato laboral</t>
  </si>
  <si>
    <t>*Solamente se tienen en cuenta los contratos ejecutados en fechas posteriores a los contratos aportados como expriencia mínima</t>
  </si>
  <si>
    <t>Servicios profesionales para la coordinación y formulación de proyectos bajo el mecanismo de Obras por Impuestos (OxI) y MGA, liderando la validación y análisis de información en bases de datos, así como la gestión y actualización de la documentación técnica y administrativa requerida para el seguimiento, trazabilidad y control de proyectos de inversión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</si>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</sst>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Segoe UI Semilight"/>
      <family val="2"/>
    </font>
    <font>
      <b/>
      <sz val="11"/>
      <name val="Segoe UI Semilight"/>
      <family val="2"/>
    </font>
    <font>
      <b/>
      <sz val="11"/>
      <color rgb="FFFFFFFF"/>
      <name val="Segoe UI Semilight"/>
      <family val="2"/>
    </font>
    <font>
      <i/>
      <sz val="11"/>
      <color theme="1"/>
      <name val="Segoe UI Semilight"/>
      <family val="2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10486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/>
    <xf numFmtId="0" fontId="4" fillId="0" borderId="0" xfId="0" applyFont="1" applyAlignment="1">
      <alignment horizontal="left"/>
    </xf>
    <xf numFmtId="3" fontId="1" fillId="0" borderId="13" xfId="0" applyNumberFormat="1" applyFont="1" applyBorder="1"/>
    <xf numFmtId="0" fontId="1" fillId="0" borderId="14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4" fillId="4" borderId="7" xfId="0" applyFont="1" applyFill="1" applyBorder="1"/>
    <xf numFmtId="0" fontId="6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4" fontId="9" fillId="6" borderId="1" xfId="0" applyNumberFormat="1" applyFont="1" applyFill="1" applyBorder="1" applyAlignment="1">
      <alignment vertical="center"/>
    </xf>
    <xf numFmtId="0" fontId="14" fillId="0" borderId="0" xfId="0" applyFont="1"/>
    <xf numFmtId="0" fontId="5" fillId="0" borderId="0" xfId="0" applyFont="1" applyAlignment="1">
      <alignment horizontal="left" vertical="center"/>
    </xf>
    <xf numFmtId="14" fontId="9" fillId="6" borderId="1" xfId="0" applyNumberFormat="1" applyFont="1" applyFill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3"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21</xdr:row>
      <xdr:rowOff>100853</xdr:rowOff>
    </xdr:from>
    <xdr:to>
      <xdr:col>4</xdr:col>
      <xdr:colOff>1450998</xdr:colOff>
      <xdr:row>28</xdr:row>
      <xdr:rowOff>179294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43E982-99A2-871B-1491-5E534618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971" y="5311588"/>
          <a:ext cx="5694292" cy="156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27"/>
  <sheetViews>
    <sheetView showGridLines="0" tabSelected="1" zoomScale="85" zoomScaleNormal="85" workbookViewId="0">
      <selection activeCell="G27" sqref="G27"/>
    </sheetView>
  </sheetViews>
  <sheetFormatPr baseColWidth="10" defaultColWidth="11.42578125" defaultRowHeight="16.5" x14ac:dyDescent="0.3"/>
  <cols>
    <col min="1" max="1" width="4.85546875" style="2" customWidth="1"/>
    <col min="2" max="2" width="6.5703125" style="10" customWidth="1"/>
    <col min="3" max="3" width="13.140625" style="2" bestFit="1" customWidth="1"/>
    <col min="4" max="4" width="45.85546875" style="2" customWidth="1"/>
    <col min="5" max="5" width="23.7109375" style="2" customWidth="1"/>
    <col min="6" max="6" width="14.42578125" style="2" customWidth="1"/>
    <col min="7" max="7" width="12.7109375" style="2" customWidth="1"/>
    <col min="8" max="8" width="14.140625" style="10" customWidth="1"/>
    <col min="9" max="9" width="15.7109375" style="2" customWidth="1"/>
    <col min="10" max="16384" width="11.42578125" style="2"/>
  </cols>
  <sheetData>
    <row r="2" spans="2:9" x14ac:dyDescent="0.3">
      <c r="D2" s="11" t="s">
        <v>0</v>
      </c>
    </row>
    <row r="3" spans="2:9" x14ac:dyDescent="0.3">
      <c r="D3" s="11" t="s">
        <v>10</v>
      </c>
      <c r="E3" s="11"/>
      <c r="F3" s="11"/>
    </row>
    <row r="5" spans="2:9" x14ac:dyDescent="0.3">
      <c r="D5" s="12" t="s">
        <v>1</v>
      </c>
      <c r="E5" s="2" t="s">
        <v>28</v>
      </c>
    </row>
    <row r="6" spans="2:9" x14ac:dyDescent="0.3">
      <c r="D6" s="56" t="s">
        <v>2</v>
      </c>
      <c r="E6" s="13" t="s">
        <v>23</v>
      </c>
    </row>
    <row r="7" spans="2:9" x14ac:dyDescent="0.3">
      <c r="D7" s="56"/>
      <c r="E7" s="13" t="s">
        <v>29</v>
      </c>
    </row>
    <row r="8" spans="2:9" ht="46.5" customHeight="1" x14ac:dyDescent="0.3">
      <c r="D8" s="16" t="s">
        <v>12</v>
      </c>
      <c r="E8" s="5">
        <v>2</v>
      </c>
    </row>
    <row r="9" spans="2:9" x14ac:dyDescent="0.3">
      <c r="D9" s="14"/>
      <c r="E9" s="5"/>
    </row>
    <row r="10" spans="2:9" x14ac:dyDescent="0.3">
      <c r="D10" s="14"/>
    </row>
    <row r="11" spans="2:9" x14ac:dyDescent="0.3">
      <c r="D11" s="12" t="s">
        <v>11</v>
      </c>
    </row>
    <row r="12" spans="2:9" x14ac:dyDescent="0.3">
      <c r="C12" s="12"/>
    </row>
    <row r="13" spans="2:9" ht="17.25" thickBot="1" x14ac:dyDescent="0.35"/>
    <row r="14" spans="2:9" s="15" customFormat="1" ht="43.5" customHeight="1" x14ac:dyDescent="0.25">
      <c r="B14" s="36" t="s">
        <v>3</v>
      </c>
      <c r="C14" s="37" t="s">
        <v>18</v>
      </c>
      <c r="D14" s="37" t="s">
        <v>4</v>
      </c>
      <c r="E14" s="38" t="s">
        <v>22</v>
      </c>
      <c r="F14" s="39" t="s">
        <v>15</v>
      </c>
      <c r="G14" s="39" t="s">
        <v>16</v>
      </c>
      <c r="H14" s="39" t="s">
        <v>17</v>
      </c>
      <c r="I14" s="40" t="s">
        <v>5</v>
      </c>
    </row>
    <row r="15" spans="2:9" x14ac:dyDescent="0.3">
      <c r="B15" s="41">
        <v>1</v>
      </c>
      <c r="C15" s="21">
        <v>1088014611</v>
      </c>
      <c r="D15" s="35" t="s">
        <v>30</v>
      </c>
      <c r="E15" s="53">
        <f>+'Proponente 1'!G12</f>
        <v>4.5424657534246577</v>
      </c>
      <c r="F15" s="34">
        <v>30</v>
      </c>
      <c r="G15" s="34">
        <v>29</v>
      </c>
      <c r="H15" s="34">
        <v>28</v>
      </c>
      <c r="I15" s="54">
        <f>+G15+H15+F15</f>
        <v>87</v>
      </c>
    </row>
    <row r="16" spans="2:9" ht="17.25" thickBot="1" x14ac:dyDescent="0.35">
      <c r="B16" s="42">
        <v>2</v>
      </c>
      <c r="C16" s="43">
        <v>1122506024</v>
      </c>
      <c r="D16" s="44" t="s">
        <v>31</v>
      </c>
      <c r="E16" s="51">
        <f>+'Proponente 2'!G11</f>
        <v>1.1589041095890411</v>
      </c>
      <c r="F16" s="45">
        <f>+(E16*(30/E15))</f>
        <v>7.6537997587454765</v>
      </c>
      <c r="G16" s="46">
        <v>35</v>
      </c>
      <c r="H16" s="46">
        <v>34</v>
      </c>
      <c r="I16" s="55">
        <f>+G16+H16+F16</f>
        <v>76.653799758745478</v>
      </c>
    </row>
    <row r="17" spans="2:9" x14ac:dyDescent="0.3">
      <c r="C17" s="32"/>
      <c r="E17" s="33"/>
      <c r="F17" s="10"/>
      <c r="G17" s="10"/>
      <c r="I17" s="10"/>
    </row>
    <row r="19" spans="2:9" x14ac:dyDescent="0.3">
      <c r="B19" s="17" t="s">
        <v>27</v>
      </c>
      <c r="C19" s="10"/>
      <c r="H19" s="2"/>
      <c r="I19" s="10"/>
    </row>
    <row r="20" spans="2:9" x14ac:dyDescent="0.3">
      <c r="C20" s="10"/>
      <c r="H20" s="2"/>
      <c r="I20" s="10"/>
    </row>
    <row r="21" spans="2:9" x14ac:dyDescent="0.3">
      <c r="B21" s="18" t="s">
        <v>24</v>
      </c>
      <c r="C21" s="18"/>
      <c r="H21" s="2"/>
      <c r="I21" s="10"/>
    </row>
    <row r="22" spans="2:9" x14ac:dyDescent="0.3">
      <c r="C22" s="10"/>
      <c r="H22" s="2"/>
      <c r="I22" s="10"/>
    </row>
    <row r="23" spans="2:9" x14ac:dyDescent="0.3">
      <c r="C23" s="10"/>
      <c r="H23" s="2"/>
      <c r="I23" s="10"/>
    </row>
    <row r="24" spans="2:9" x14ac:dyDescent="0.3">
      <c r="C24" s="10"/>
      <c r="H24" s="2"/>
      <c r="I24" s="10"/>
    </row>
    <row r="25" spans="2:9" x14ac:dyDescent="0.3">
      <c r="C25" s="10"/>
      <c r="H25" s="2"/>
      <c r="I25" s="10"/>
    </row>
    <row r="26" spans="2:9" x14ac:dyDescent="0.3">
      <c r="C26" s="10"/>
      <c r="H26" s="2"/>
      <c r="I26" s="10"/>
    </row>
    <row r="27" spans="2:9" x14ac:dyDescent="0.3">
      <c r="C27" s="10"/>
      <c r="H27" s="2"/>
      <c r="I27" s="10"/>
    </row>
  </sheetData>
  <mergeCells count="1">
    <mergeCell ref="D6:D7"/>
  </mergeCells>
  <conditionalFormatting sqref="I14">
    <cfRule type="cellIs" dxfId="2" priority="3" operator="equal">
      <formula>"No cumple"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G15"/>
  <sheetViews>
    <sheetView showGridLines="0" zoomScale="85" zoomScaleNormal="85" workbookViewId="0">
      <selection activeCell="D19" sqref="D19"/>
    </sheetView>
  </sheetViews>
  <sheetFormatPr baseColWidth="10" defaultColWidth="11.42578125" defaultRowHeight="16.5" x14ac:dyDescent="0.3"/>
  <cols>
    <col min="2" max="2" width="13.7109375" customWidth="1"/>
    <col min="3" max="3" width="60.28515625" customWidth="1"/>
    <col min="4" max="4" width="14.42578125" style="2" customWidth="1"/>
    <col min="5" max="7" width="16.42578125" style="10" customWidth="1"/>
  </cols>
  <sheetData>
    <row r="1" spans="2:7" ht="17.25" thickBot="1" x14ac:dyDescent="0.35"/>
    <row r="2" spans="2:7" ht="17.25" thickBot="1" x14ac:dyDescent="0.35">
      <c r="B2" s="19">
        <f>+'PONDERABLES 024-026'!C15</f>
        <v>1088014611</v>
      </c>
      <c r="C2" s="20" t="str">
        <f>+'PONDERABLES 024-026'!D15</f>
        <v>CARLOS GERARDO GARZÓN AMAYA</v>
      </c>
    </row>
    <row r="3" spans="2:7" ht="17.25" thickBot="1" x14ac:dyDescent="0.35"/>
    <row r="4" spans="2:7" ht="17.25" customHeight="1" x14ac:dyDescent="0.25">
      <c r="B4" s="57" t="s">
        <v>6</v>
      </c>
      <c r="C4" s="58"/>
      <c r="D4" s="58"/>
      <c r="E4" s="58"/>
      <c r="F4" s="58"/>
      <c r="G4" s="59"/>
    </row>
    <row r="5" spans="2:7" ht="16.5" customHeight="1" thickBot="1" x14ac:dyDescent="0.3">
      <c r="B5" s="60"/>
      <c r="C5" s="61"/>
      <c r="D5" s="61"/>
      <c r="E5" s="61"/>
      <c r="F5" s="61"/>
      <c r="G5" s="62"/>
    </row>
    <row r="6" spans="2:7" s="4" customFormat="1" ht="37.5" customHeight="1" x14ac:dyDescent="0.25">
      <c r="B6" s="22"/>
      <c r="C6" s="1" t="s">
        <v>7</v>
      </c>
      <c r="D6" s="3" t="s">
        <v>13</v>
      </c>
      <c r="E6" s="3" t="s">
        <v>14</v>
      </c>
      <c r="F6" s="3" t="s">
        <v>25</v>
      </c>
      <c r="G6" s="23" t="s">
        <v>26</v>
      </c>
    </row>
    <row r="7" spans="2:7" ht="57.75" customHeight="1" x14ac:dyDescent="0.25">
      <c r="B7" s="24" t="s">
        <v>8</v>
      </c>
      <c r="C7" s="6" t="s">
        <v>32</v>
      </c>
      <c r="D7" s="47">
        <v>44426</v>
      </c>
      <c r="E7" s="9">
        <v>44564</v>
      </c>
      <c r="F7" s="21">
        <f>+E7-D7</f>
        <v>138</v>
      </c>
      <c r="G7" s="25">
        <f>+F7/365</f>
        <v>0.37808219178082192</v>
      </c>
    </row>
    <row r="8" spans="2:7" ht="54" x14ac:dyDescent="0.25">
      <c r="B8" s="24" t="s">
        <v>9</v>
      </c>
      <c r="C8" s="6" t="s">
        <v>32</v>
      </c>
      <c r="D8" s="47">
        <v>44565</v>
      </c>
      <c r="E8" s="50">
        <v>45816</v>
      </c>
      <c r="F8" s="21">
        <f>+E8-D8</f>
        <v>1251</v>
      </c>
      <c r="G8" s="25">
        <f>+F8/365</f>
        <v>3.4273972602739726</v>
      </c>
    </row>
    <row r="9" spans="2:7" ht="67.5" x14ac:dyDescent="0.25">
      <c r="B9" s="24" t="s">
        <v>19</v>
      </c>
      <c r="C9" s="7" t="s">
        <v>35</v>
      </c>
      <c r="D9" s="8">
        <v>45901</v>
      </c>
      <c r="E9" s="9">
        <v>46170</v>
      </c>
      <c r="F9" s="21">
        <f>+E9-D9</f>
        <v>269</v>
      </c>
      <c r="G9" s="25">
        <f>+F9/365</f>
        <v>0.73698630136986298</v>
      </c>
    </row>
    <row r="10" spans="2:7" ht="15" x14ac:dyDescent="0.25">
      <c r="B10" s="24" t="s">
        <v>20</v>
      </c>
      <c r="C10" s="7" t="s">
        <v>36</v>
      </c>
      <c r="D10" s="8"/>
      <c r="E10" s="9"/>
      <c r="F10" s="21"/>
      <c r="G10" s="25"/>
    </row>
    <row r="11" spans="2:7" ht="15" x14ac:dyDescent="0.25">
      <c r="B11" s="24" t="s">
        <v>21</v>
      </c>
      <c r="C11" s="7" t="s">
        <v>36</v>
      </c>
      <c r="D11" s="8"/>
      <c r="E11" s="9"/>
      <c r="F11" s="21"/>
      <c r="G11" s="25"/>
    </row>
    <row r="12" spans="2:7" ht="17.25" thickBot="1" x14ac:dyDescent="0.35">
      <c r="B12" s="26"/>
      <c r="C12" s="27"/>
      <c r="D12" s="28"/>
      <c r="E12" s="29"/>
      <c r="F12" s="30">
        <f t="shared" ref="F12:G12" si="0">+SUM(F7:F11)</f>
        <v>1658</v>
      </c>
      <c r="G12" s="31">
        <f t="shared" si="0"/>
        <v>4.5424657534246577</v>
      </c>
    </row>
    <row r="15" spans="2:7" x14ac:dyDescent="0.3">
      <c r="B15" s="48"/>
    </row>
  </sheetData>
  <mergeCells count="1">
    <mergeCell ref="B4:G5"/>
  </mergeCells>
  <phoneticPr fontId="8" type="noConversion"/>
  <conditionalFormatting sqref="D7:G11">
    <cfRule type="cellIs" dxfId="1" priority="1" stopIfTrue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DF90-4525-4345-8D13-1A7B0EA46FE0}">
  <dimension ref="B1:G13"/>
  <sheetViews>
    <sheetView showGridLines="0" zoomScale="85" zoomScaleNormal="85" workbookViewId="0">
      <selection activeCell="G16" sqref="G16"/>
    </sheetView>
  </sheetViews>
  <sheetFormatPr baseColWidth="10" defaultColWidth="11.42578125" defaultRowHeight="16.5" x14ac:dyDescent="0.3"/>
  <cols>
    <col min="2" max="2" width="13.7109375" customWidth="1"/>
    <col min="3" max="3" width="60.28515625" customWidth="1"/>
    <col min="4" max="4" width="14.42578125" style="2" customWidth="1"/>
    <col min="5" max="7" width="16.42578125" style="10" customWidth="1"/>
  </cols>
  <sheetData>
    <row r="1" spans="2:7" ht="17.25" thickBot="1" x14ac:dyDescent="0.35"/>
    <row r="2" spans="2:7" ht="17.25" thickBot="1" x14ac:dyDescent="0.35">
      <c r="B2" s="19">
        <v>1122506024</v>
      </c>
      <c r="C2" s="20" t="s">
        <v>31</v>
      </c>
    </row>
    <row r="3" spans="2:7" ht="17.25" thickBot="1" x14ac:dyDescent="0.35"/>
    <row r="4" spans="2:7" ht="17.25" customHeight="1" x14ac:dyDescent="0.25">
      <c r="B4" s="57" t="s">
        <v>6</v>
      </c>
      <c r="C4" s="58"/>
      <c r="D4" s="58"/>
      <c r="E4" s="58"/>
      <c r="F4" s="58"/>
      <c r="G4" s="59"/>
    </row>
    <row r="5" spans="2:7" ht="16.5" customHeight="1" thickBot="1" x14ac:dyDescent="0.3">
      <c r="B5" s="60"/>
      <c r="C5" s="61"/>
      <c r="D5" s="61"/>
      <c r="E5" s="61"/>
      <c r="F5" s="61"/>
      <c r="G5" s="62"/>
    </row>
    <row r="6" spans="2:7" s="4" customFormat="1" ht="37.5" customHeight="1" x14ac:dyDescent="0.25">
      <c r="B6" s="22"/>
      <c r="C6" s="1" t="s">
        <v>7</v>
      </c>
      <c r="D6" s="3" t="s">
        <v>13</v>
      </c>
      <c r="E6" s="3" t="s">
        <v>14</v>
      </c>
      <c r="F6" s="3" t="s">
        <v>25</v>
      </c>
      <c r="G6" s="23" t="s">
        <v>26</v>
      </c>
    </row>
    <row r="7" spans="2:7" x14ac:dyDescent="0.3">
      <c r="B7" s="24" t="s">
        <v>8</v>
      </c>
      <c r="C7" s="6" t="s">
        <v>33</v>
      </c>
      <c r="D7" s="52">
        <v>45717</v>
      </c>
      <c r="E7" s="52">
        <v>45838</v>
      </c>
      <c r="F7" s="34">
        <f>+E7-D7</f>
        <v>121</v>
      </c>
      <c r="G7" s="25">
        <f>+F7/365</f>
        <v>0.33150684931506852</v>
      </c>
    </row>
    <row r="8" spans="2:7" x14ac:dyDescent="0.3">
      <c r="B8" s="24" t="s">
        <v>9</v>
      </c>
      <c r="C8" s="6" t="s">
        <v>33</v>
      </c>
      <c r="D8" s="52">
        <v>45845</v>
      </c>
      <c r="E8" s="52">
        <v>45930</v>
      </c>
      <c r="F8" s="34">
        <f>+E8-D8</f>
        <v>85</v>
      </c>
      <c r="G8" s="25">
        <f t="shared" ref="G8:G10" si="0">+F8/365</f>
        <v>0.23287671232876711</v>
      </c>
    </row>
    <row r="9" spans="2:7" x14ac:dyDescent="0.3">
      <c r="B9" s="24" t="s">
        <v>19</v>
      </c>
      <c r="C9" s="6" t="s">
        <v>33</v>
      </c>
      <c r="D9" s="52">
        <v>45931</v>
      </c>
      <c r="E9" s="52">
        <v>46021</v>
      </c>
      <c r="F9" s="34">
        <f>+E9-D9</f>
        <v>90</v>
      </c>
      <c r="G9" s="25">
        <f t="shared" si="0"/>
        <v>0.24657534246575341</v>
      </c>
    </row>
    <row r="10" spans="2:7" x14ac:dyDescent="0.3">
      <c r="B10" s="24" t="s">
        <v>20</v>
      </c>
      <c r="C10" s="6" t="s">
        <v>33</v>
      </c>
      <c r="D10" s="52">
        <v>46035</v>
      </c>
      <c r="E10" s="52">
        <v>46162</v>
      </c>
      <c r="F10" s="34">
        <f>+E10-D10</f>
        <v>127</v>
      </c>
      <c r="G10" s="25">
        <f t="shared" si="0"/>
        <v>0.34794520547945207</v>
      </c>
    </row>
    <row r="11" spans="2:7" ht="17.25" thickBot="1" x14ac:dyDescent="0.35">
      <c r="B11" s="26"/>
      <c r="C11" s="27"/>
      <c r="D11" s="28"/>
      <c r="E11" s="29"/>
      <c r="F11" s="30">
        <f>+SUM(F7:F10)</f>
        <v>423</v>
      </c>
      <c r="G11" s="31">
        <f>+SUM(G7:G10)</f>
        <v>1.1589041095890411</v>
      </c>
    </row>
    <row r="13" spans="2:7" x14ac:dyDescent="0.3">
      <c r="B13" s="49" t="s">
        <v>34</v>
      </c>
    </row>
  </sheetData>
  <mergeCells count="1">
    <mergeCell ref="B4:G5"/>
  </mergeCells>
  <conditionalFormatting sqref="G7:G10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PONDERABLES 024-026</vt:lpstr>
      <vt:lpstr>Proponente 1</vt:lpstr>
      <vt:lpstr>Proponente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2026-06-18T20:25:58Z</dcterms:modified>
  <cp:category/>
  <cp:contentStatus/>
</cp:coreProperties>
</file>